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54805fanni\Desktop\allegati per delibera\"/>
    </mc:Choice>
  </mc:AlternateContent>
  <bookViews>
    <workbookView xWindow="0" yWindow="0" windowWidth="23040" windowHeight="8904" tabRatio="850"/>
  </bookViews>
  <sheets>
    <sheet name="ASL Sassari" sheetId="2" r:id="rId1"/>
    <sheet name="ASL Nuoro" sheetId="10" r:id="rId2"/>
    <sheet name="ASL Ogliastra" sheetId="9" r:id="rId3"/>
    <sheet name="ASL Mediocampidano " sheetId="11" r:id="rId4"/>
    <sheet name="ASL Sulcis " sheetId="12" r:id="rId5"/>
    <sheet name="ASL Cagliari" sheetId="13" r:id="rId6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3" l="1"/>
  <c r="B37" i="2"/>
  <c r="D10" i="13" l="1"/>
  <c r="B42" i="13"/>
  <c r="B41" i="13"/>
  <c r="B40" i="13"/>
  <c r="B30" i="11"/>
  <c r="B29" i="11"/>
  <c r="B28" i="10"/>
  <c r="B28" i="9"/>
  <c r="B36" i="2" l="1"/>
  <c r="B35" i="2"/>
  <c r="D19" i="13"/>
  <c r="F19" i="13" s="1"/>
  <c r="D16" i="13"/>
  <c r="D15" i="13"/>
  <c r="B32" i="13" s="1"/>
  <c r="D13" i="13"/>
  <c r="D14" i="13" s="1"/>
  <c r="D12" i="13"/>
  <c r="D11" i="13"/>
  <c r="B26" i="13" s="1"/>
  <c r="D28" i="13" s="1"/>
  <c r="D9" i="13"/>
  <c r="B23" i="13" s="1"/>
  <c r="D25" i="13" s="1"/>
  <c r="D15" i="12"/>
  <c r="D14" i="12"/>
  <c r="B27" i="12" s="1"/>
  <c r="D27" i="12" s="1"/>
  <c r="D12" i="12"/>
  <c r="B24" i="12" s="1"/>
  <c r="D24" i="12" s="1"/>
  <c r="D11" i="12"/>
  <c r="D10" i="12"/>
  <c r="B21" i="12" s="1"/>
  <c r="D23" i="12" s="1"/>
  <c r="D9" i="12"/>
  <c r="D8" i="12"/>
  <c r="B18" i="12" s="1"/>
  <c r="D18" i="12" s="1"/>
  <c r="D29" i="12" l="1"/>
  <c r="B34" i="12"/>
  <c r="D33" i="13"/>
  <c r="D32" i="13"/>
  <c r="D34" i="13"/>
  <c r="D26" i="13"/>
  <c r="D20" i="12"/>
  <c r="D26" i="12"/>
  <c r="D21" i="12"/>
  <c r="D23" i="13"/>
  <c r="D27" i="13"/>
  <c r="D24" i="13"/>
  <c r="B29" i="13"/>
  <c r="D13" i="12"/>
  <c r="B35" i="12" l="1"/>
  <c r="D29" i="13"/>
  <c r="D31" i="13"/>
  <c r="D30" i="13"/>
  <c r="D14" i="11"/>
  <c r="D13" i="11"/>
  <c r="B23" i="11" s="1"/>
  <c r="D11" i="11"/>
  <c r="D12" i="11" s="1"/>
  <c r="D10" i="11"/>
  <c r="D9" i="11"/>
  <c r="B19" i="11" s="1"/>
  <c r="D8" i="11"/>
  <c r="D7" i="11"/>
  <c r="B17" i="11" s="1"/>
  <c r="D18" i="10"/>
  <c r="D20" i="10"/>
  <c r="D22" i="10"/>
  <c r="D16" i="10"/>
  <c r="D13" i="10"/>
  <c r="D12" i="10"/>
  <c r="D10" i="10"/>
  <c r="D11" i="10" s="1"/>
  <c r="D9" i="10"/>
  <c r="D8" i="10"/>
  <c r="D7" i="10"/>
  <c r="D6" i="10"/>
  <c r="D13" i="9"/>
  <c r="D12" i="9"/>
  <c r="D10" i="9"/>
  <c r="D11" i="9" s="1"/>
  <c r="D9" i="9"/>
  <c r="D8" i="9"/>
  <c r="D7" i="9"/>
  <c r="D6" i="9"/>
  <c r="B21" i="11" l="1"/>
  <c r="D19" i="2"/>
  <c r="F19" i="2" s="1"/>
  <c r="D16" i="2" l="1"/>
  <c r="D15" i="2"/>
  <c r="B29" i="2" s="1"/>
  <c r="D13" i="2"/>
  <c r="D12" i="2"/>
  <c r="D11" i="2"/>
  <c r="B25" i="2" s="1"/>
  <c r="D10" i="2"/>
  <c r="D9" i="2"/>
  <c r="B23" i="2" s="1"/>
  <c r="D14" i="2" l="1"/>
</calcChain>
</file>

<file path=xl/sharedStrings.xml><?xml version="1.0" encoding="utf-8"?>
<sst xmlns="http://schemas.openxmlformats.org/spreadsheetml/2006/main" count="225" uniqueCount="51">
  <si>
    <t xml:space="preserve">ASL Sassari </t>
  </si>
  <si>
    <t>Livello di cura</t>
  </si>
  <si>
    <t>Livello base</t>
  </si>
  <si>
    <t>Livello I</t>
  </si>
  <si>
    <t>Livello II</t>
  </si>
  <si>
    <t>Livello III</t>
  </si>
  <si>
    <t>ASL Nuoro</t>
  </si>
  <si>
    <t>Struttura</t>
  </si>
  <si>
    <t>tetto Struttura per livello</t>
  </si>
  <si>
    <t>percentuale da DGR 5/43</t>
  </si>
  <si>
    <t>tetto livello da DGR 5/43</t>
  </si>
  <si>
    <t>Tetto da distribuire</t>
  </si>
  <si>
    <t>40%   degli accessi in programmazione individuati nell’allegato alla D.G.R. n. 32/16 del 06/10/2023</t>
  </si>
  <si>
    <t>20%   degli accessi in programmazione individuati nell’allegato alla D.G.R. n. 32/16 del 06/10/2023</t>
  </si>
  <si>
    <t>(tetto regionale annuo 25.765.238,00 €  - DGR 5/43 del 23/02/2024)</t>
  </si>
  <si>
    <t>Livello II*</t>
  </si>
  <si>
    <t>ASL Ogliastra</t>
  </si>
  <si>
    <t>(tetto regionale annuo 4.856.939,00 €  - DGR 5/43 del 23/02/2024)</t>
  </si>
  <si>
    <t>100%   degli accessi in programmazione individuati nell’allegato alla D.G.R. n. 32/16 del 06/10/2023</t>
  </si>
  <si>
    <t>(tetto regionale annuo 13.743.236,00 €  - DGR 5/43 del 23/02/2024)</t>
  </si>
  <si>
    <t>ASL Mediocampidano</t>
  </si>
  <si>
    <t>(tetto regionale annuo 8.817.810,00 €  - DGR 5/43 del 23/02/2024)</t>
  </si>
  <si>
    <t xml:space="preserve">ASL Sulcis Iglesiente </t>
  </si>
  <si>
    <t>(tetto regionale annuo 11.396.107,00 €  - DGR 5/43 del 23/02/2024)</t>
  </si>
  <si>
    <t xml:space="preserve">ASL Cagliari </t>
  </si>
  <si>
    <t>(tetto regionale annuo 41.952.626,00 €  - DGR 5/43 del 23/02/2024)</t>
  </si>
  <si>
    <t>Tetto da distribuire (90%)</t>
  </si>
  <si>
    <t>Tetto totale annuo 2025/2026</t>
  </si>
  <si>
    <t>Coop. Sociale CTR-  Onlus</t>
  </si>
  <si>
    <t>Life Cure Srl</t>
  </si>
  <si>
    <t>O.S.A.T. Cooperativa Sociale A R.L.</t>
  </si>
  <si>
    <t>* nuovo 90% dopo attribuzione O.S.A.T. Cooperativa Sociale A R.L.</t>
  </si>
  <si>
    <t>Fatturato 2022</t>
  </si>
  <si>
    <t>Fatturato 2023</t>
  </si>
  <si>
    <t xml:space="preserve">Fatturato medio </t>
  </si>
  <si>
    <t>Massimo accreditamento</t>
  </si>
  <si>
    <t>Tetto annuo 2025/2026</t>
  </si>
  <si>
    <t>Tetto Struttura per livello</t>
  </si>
  <si>
    <t>Tetto livello da DGR 5/43</t>
  </si>
  <si>
    <t>Percentuale da DGR 5/43</t>
  </si>
  <si>
    <t>Finisterre Srl</t>
  </si>
  <si>
    <t>RTI KCS Caregiver Cooperativa Sociale - Consorzio N.E.T. Coop. Sociale Onlus</t>
  </si>
  <si>
    <t>Domi Sanitas S.r.l.</t>
  </si>
  <si>
    <t>DOMI SANITAS S.r.l.</t>
  </si>
  <si>
    <t xml:space="preserve">San Raffaele S.p.A. - Rosa Del Marganai </t>
  </si>
  <si>
    <t>60%   degli accessi in programmazione individuati nell’allegato alla D.G.R. n. 32/16 del 06/10/2023</t>
  </si>
  <si>
    <t>Medicasa Italia S.p.A.</t>
  </si>
  <si>
    <t>San Raffaele S.p.A. - Rosa Del Marganai *</t>
  </si>
  <si>
    <t>RTI KCS-NET Coop</t>
  </si>
  <si>
    <t>* L'annualità 2026 è subordinata al rinnovo dell'accreditamento istituzionale</t>
  </si>
  <si>
    <t>Cooperativa Sociale Nuova Sair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</si>
</sst>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&quot;€&quot;"/>
    <numFmt numFmtId="166" formatCode="_-* #,##0\ _€_-;\-* #,##0\ _€_-;_-* &quot;-&quot;??\ _€_-;_-@_-"/>
    <numFmt numFmtId="167" formatCode="_-* #,##0\ &quot;€&quot;_-;\-* #,##0\ &quot;€&quot;_-;_-* &quot;-&quot;??\ &quot;€&quot;_-;_-@_-"/>
    <numFmt numFmtId="168" formatCode="_-* #,##0.000\ &quot;€&quot;_-;\-* #,##0.0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/>
    <xf numFmtId="0" fontId="3" fillId="0" borderId="0" xfId="0" applyFont="1" applyBorder="1"/>
    <xf numFmtId="9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6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6" fontId="2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right"/>
    </xf>
    <xf numFmtId="6" fontId="2" fillId="0" borderId="1" xfId="0" applyNumberFormat="1" applyFont="1" applyBorder="1" applyAlignment="1">
      <alignment horizontal="right" vertical="center"/>
    </xf>
    <xf numFmtId="167" fontId="2" fillId="0" borderId="1" xfId="1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/>
    </xf>
    <xf numFmtId="6" fontId="2" fillId="0" borderId="16" xfId="0" applyNumberFormat="1" applyFont="1" applyBorder="1" applyAlignment="1">
      <alignment horizontal="right"/>
    </xf>
    <xf numFmtId="6" fontId="2" fillId="0" borderId="16" xfId="0" applyNumberFormat="1" applyFont="1" applyBorder="1" applyAlignment="1">
      <alignment horizontal="right" vertical="center"/>
    </xf>
    <xf numFmtId="6" fontId="2" fillId="0" borderId="1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6" fontId="5" fillId="0" borderId="16" xfId="0" applyNumberFormat="1" applyFont="1" applyBorder="1" applyAlignment="1">
      <alignment horizontal="right"/>
    </xf>
    <xf numFmtId="6" fontId="5" fillId="0" borderId="16" xfId="0" applyNumberFormat="1" applyFont="1" applyBorder="1" applyAlignment="1">
      <alignment horizontal="right" vertical="center"/>
    </xf>
    <xf numFmtId="0" fontId="6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3" fillId="0" borderId="1" xfId="1" applyNumberFormat="1" applyFont="1" applyBorder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left"/>
    </xf>
    <xf numFmtId="165" fontId="3" fillId="0" borderId="1" xfId="0" applyNumberFormat="1" applyFont="1" applyBorder="1" applyAlignment="1">
      <alignment horizontal="left" vertical="center"/>
    </xf>
    <xf numFmtId="9" fontId="3" fillId="0" borderId="0" xfId="0" applyNumberFormat="1" applyFont="1"/>
    <xf numFmtId="43" fontId="3" fillId="0" borderId="0" xfId="2" applyFont="1"/>
    <xf numFmtId="43" fontId="3" fillId="0" borderId="0" xfId="0" applyNumberFormat="1" applyFont="1"/>
    <xf numFmtId="168" fontId="3" fillId="0" borderId="0" xfId="0" applyNumberFormat="1" applyFont="1"/>
    <xf numFmtId="168" fontId="3" fillId="0" borderId="0" xfId="2" applyNumberFormat="1" applyFont="1"/>
    <xf numFmtId="0" fontId="3" fillId="0" borderId="0" xfId="0" applyFont="1" applyAlignment="1"/>
    <xf numFmtId="0" fontId="3" fillId="0" borderId="21" xfId="0" applyFont="1" applyBorder="1" applyAlignment="1">
      <alignment horizontal="center" vertical="center" wrapText="1"/>
    </xf>
    <xf numFmtId="165" fontId="3" fillId="0" borderId="22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6" fontId="2" fillId="0" borderId="1" xfId="0" applyNumberFormat="1" applyFont="1" applyBorder="1" applyAlignment="1">
      <alignment horizontal="left"/>
    </xf>
    <xf numFmtId="6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6" fontId="3" fillId="0" borderId="0" xfId="0" applyNumberFormat="1" applyFont="1"/>
    <xf numFmtId="6" fontId="3" fillId="0" borderId="0" xfId="0" applyNumberFormat="1" applyFont="1" applyAlignment="1">
      <alignment horizontal="right"/>
    </xf>
    <xf numFmtId="6" fontId="2" fillId="0" borderId="0" xfId="0" applyNumberFormat="1" applyFont="1" applyAlignment="1">
      <alignment horizontal="left"/>
    </xf>
    <xf numFmtId="8" fontId="2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left"/>
    </xf>
    <xf numFmtId="8" fontId="3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7" fontId="3" fillId="0" borderId="1" xfId="0" applyNumberFormat="1" applyFont="1" applyBorder="1" applyAlignment="1">
      <alignment vertical="center"/>
    </xf>
    <xf numFmtId="6" fontId="5" fillId="0" borderId="0" xfId="0" applyNumberFormat="1" applyFont="1" applyBorder="1" applyAlignment="1">
      <alignment horizontal="left"/>
    </xf>
    <xf numFmtId="6" fontId="2" fillId="0" borderId="1" xfId="0" applyNumberFormat="1" applyFont="1" applyBorder="1" applyAlignment="1"/>
    <xf numFmtId="165" fontId="3" fillId="0" borderId="1" xfId="0" applyNumberFormat="1" applyFont="1" applyBorder="1" applyAlignment="1">
      <alignment vertical="center"/>
    </xf>
    <xf numFmtId="0" fontId="7" fillId="0" borderId="0" xfId="0" applyFont="1"/>
    <xf numFmtId="6" fontId="5" fillId="0" borderId="0" xfId="0" applyNumberFormat="1" applyFont="1" applyAlignment="1">
      <alignment horizontal="left" wrapText="1"/>
    </xf>
    <xf numFmtId="0" fontId="3" fillId="0" borderId="0" xfId="0" applyFont="1" applyAlignment="1">
      <alignment vertical="center"/>
    </xf>
    <xf numFmtId="167" fontId="3" fillId="0" borderId="1" xfId="1" applyNumberFormat="1" applyFont="1" applyBorder="1"/>
    <xf numFmtId="44" fontId="3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 vertical="center"/>
    </xf>
    <xf numFmtId="6" fontId="2" fillId="0" borderId="14" xfId="0" applyNumberFormat="1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5" fontId="3" fillId="0" borderId="6" xfId="2" applyNumberFormat="1" applyFont="1" applyBorder="1" applyAlignment="1">
      <alignment horizontal="right" vertical="center"/>
    </xf>
    <xf numFmtId="165" fontId="3" fillId="0" borderId="9" xfId="2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right" vertical="center"/>
    </xf>
    <xf numFmtId="164" fontId="2" fillId="0" borderId="4" xfId="2" applyNumberFormat="1" applyFont="1" applyBorder="1" applyAlignment="1">
      <alignment horizontal="right" vertical="center"/>
    </xf>
    <xf numFmtId="164" fontId="2" fillId="0" borderId="14" xfId="2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5" fontId="3" fillId="0" borderId="1" xfId="2" applyNumberFormat="1" applyFont="1" applyBorder="1" applyAlignment="1">
      <alignment horizontal="right" vertical="center"/>
    </xf>
    <xf numFmtId="164" fontId="2" fillId="0" borderId="1" xfId="2" applyNumberFormat="1" applyFont="1" applyBorder="1" applyAlignment="1">
      <alignment horizontal="right" vertical="center"/>
    </xf>
    <xf numFmtId="44" fontId="3" fillId="0" borderId="1" xfId="1" applyFont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9" zoomScale="85" zoomScaleNormal="85" workbookViewId="0">
      <selection activeCell="C42" sqref="C42"/>
    </sheetView>
  </sheetViews>
  <sheetFormatPr defaultRowHeight="13.8" x14ac:dyDescent="0.25"/>
  <cols>
    <col min="1" max="1" width="37.44140625" style="1" bestFit="1" customWidth="1"/>
    <col min="2" max="2" width="28.6640625" style="1" customWidth="1"/>
    <col min="3" max="3" width="37.5546875" style="1" customWidth="1"/>
    <col min="4" max="4" width="23.44140625" style="1" customWidth="1"/>
    <col min="5" max="5" width="16.33203125" style="38" customWidth="1"/>
    <col min="6" max="6" width="17.6640625" style="37" customWidth="1"/>
    <col min="7" max="7" width="20.33203125" style="1" customWidth="1"/>
    <col min="8" max="8" width="16.5546875" style="1" customWidth="1"/>
    <col min="9" max="9" width="22.44140625" style="1" customWidth="1"/>
    <col min="10" max="16384" width="8.88671875" style="1"/>
  </cols>
  <sheetData>
    <row r="1" spans="1:10" ht="26.4" customHeight="1" x14ac:dyDescent="0.25">
      <c r="A1" s="3" t="s">
        <v>0</v>
      </c>
      <c r="B1" s="4" t="s">
        <v>14</v>
      </c>
      <c r="C1" s="4"/>
      <c r="D1" s="4"/>
      <c r="E1" s="7"/>
      <c r="F1" s="6"/>
    </row>
    <row r="2" spans="1:10" x14ac:dyDescent="0.25">
      <c r="A2" s="4"/>
      <c r="B2" s="4"/>
      <c r="C2" s="4"/>
      <c r="D2" s="4"/>
      <c r="E2" s="7"/>
      <c r="F2" s="6"/>
    </row>
    <row r="3" spans="1:10" x14ac:dyDescent="0.25">
      <c r="A3" s="3" t="s">
        <v>30</v>
      </c>
      <c r="B3" s="4"/>
      <c r="C3" s="4"/>
      <c r="D3" s="4"/>
      <c r="E3" s="7"/>
      <c r="F3" s="6"/>
    </row>
    <row r="4" spans="1:10" x14ac:dyDescent="0.25">
      <c r="A4" s="3" t="s">
        <v>28</v>
      </c>
      <c r="B4" s="4" t="s">
        <v>12</v>
      </c>
      <c r="C4" s="4"/>
      <c r="D4" s="4"/>
      <c r="E4" s="7"/>
      <c r="F4" s="6"/>
    </row>
    <row r="5" spans="1:10" x14ac:dyDescent="0.25">
      <c r="A5" s="3" t="s">
        <v>29</v>
      </c>
      <c r="B5" s="4" t="s">
        <v>13</v>
      </c>
      <c r="C5" s="4"/>
      <c r="D5" s="4"/>
      <c r="E5" s="7"/>
      <c r="F5" s="6"/>
    </row>
    <row r="6" spans="1:10" ht="27" customHeight="1" x14ac:dyDescent="0.25">
      <c r="B6" s="4"/>
      <c r="C6" s="4"/>
      <c r="D6" s="4"/>
      <c r="E6" s="7"/>
      <c r="F6" s="6"/>
    </row>
    <row r="7" spans="1:10" ht="22.95" customHeight="1" thickBot="1" x14ac:dyDescent="0.3">
      <c r="A7" s="4"/>
      <c r="B7" s="4"/>
      <c r="C7" s="4"/>
      <c r="D7" s="4"/>
      <c r="E7" s="7"/>
      <c r="F7" s="6"/>
      <c r="H7" s="56"/>
      <c r="I7" s="56"/>
      <c r="J7" s="56"/>
    </row>
    <row r="8" spans="1:10" ht="41.4" customHeight="1" x14ac:dyDescent="0.25">
      <c r="A8" s="24" t="s">
        <v>1</v>
      </c>
      <c r="B8" s="25" t="s">
        <v>38</v>
      </c>
      <c r="C8" s="25" t="s">
        <v>39</v>
      </c>
      <c r="D8" s="26" t="s">
        <v>11</v>
      </c>
      <c r="J8" s="56"/>
    </row>
    <row r="9" spans="1:10" ht="20.399999999999999" customHeight="1" x14ac:dyDescent="0.25">
      <c r="A9" s="80" t="s">
        <v>2</v>
      </c>
      <c r="B9" s="77">
        <v>639446</v>
      </c>
      <c r="C9" s="5">
        <v>0.9</v>
      </c>
      <c r="D9" s="34">
        <f>B9/100*90</f>
        <v>575501.4</v>
      </c>
      <c r="J9" s="56"/>
    </row>
    <row r="10" spans="1:10" ht="19.2" customHeight="1" x14ac:dyDescent="0.25">
      <c r="A10" s="83"/>
      <c r="B10" s="79"/>
      <c r="C10" s="5">
        <v>0.1</v>
      </c>
      <c r="D10" s="28">
        <f>B9/100*10</f>
        <v>63944.6</v>
      </c>
      <c r="J10" s="56"/>
    </row>
    <row r="11" spans="1:10" ht="18.600000000000001" customHeight="1" x14ac:dyDescent="0.25">
      <c r="A11" s="80" t="s">
        <v>3</v>
      </c>
      <c r="B11" s="77">
        <v>6039617</v>
      </c>
      <c r="C11" s="5">
        <v>0.9</v>
      </c>
      <c r="D11" s="34">
        <f>B11/100*90</f>
        <v>5435655.2999999998</v>
      </c>
      <c r="G11" s="56"/>
      <c r="J11" s="56"/>
    </row>
    <row r="12" spans="1:10" ht="20.399999999999999" customHeight="1" x14ac:dyDescent="0.25">
      <c r="A12" s="84"/>
      <c r="B12" s="79"/>
      <c r="C12" s="5">
        <v>0.1</v>
      </c>
      <c r="D12" s="28">
        <f>B11/100*10</f>
        <v>603961.69999999995</v>
      </c>
      <c r="G12" s="56"/>
      <c r="J12" s="56"/>
    </row>
    <row r="13" spans="1:10" ht="21" customHeight="1" x14ac:dyDescent="0.25">
      <c r="A13" s="82" t="s">
        <v>4</v>
      </c>
      <c r="B13" s="76">
        <v>13140058</v>
      </c>
      <c r="C13" s="5">
        <v>0.9</v>
      </c>
      <c r="D13" s="34">
        <f>B13/100*90</f>
        <v>11826052.199999999</v>
      </c>
      <c r="G13" s="60"/>
      <c r="J13" s="56"/>
    </row>
    <row r="14" spans="1:10" ht="20.399999999999999" customHeight="1" x14ac:dyDescent="0.25">
      <c r="A14" s="82"/>
      <c r="B14" s="76"/>
      <c r="C14" s="5">
        <v>0.1</v>
      </c>
      <c r="D14" s="28">
        <f>B13-D13</f>
        <v>1314005.8000000007</v>
      </c>
      <c r="G14" s="56"/>
      <c r="J14" s="56"/>
    </row>
    <row r="15" spans="1:10" ht="21" customHeight="1" x14ac:dyDescent="0.25">
      <c r="A15" s="80" t="s">
        <v>5</v>
      </c>
      <c r="B15" s="77">
        <v>5946116</v>
      </c>
      <c r="C15" s="5">
        <v>0.9</v>
      </c>
      <c r="D15" s="35">
        <f>B15/100*90</f>
        <v>5351504.4000000004</v>
      </c>
      <c r="E15" s="39"/>
      <c r="F15" s="40"/>
      <c r="G15" s="56"/>
      <c r="H15" s="56"/>
      <c r="I15" s="56"/>
      <c r="J15" s="56"/>
    </row>
    <row r="16" spans="1:10" ht="22.8" customHeight="1" thickBot="1" x14ac:dyDescent="0.3">
      <c r="A16" s="81"/>
      <c r="B16" s="78"/>
      <c r="C16" s="27">
        <v>0.1</v>
      </c>
      <c r="D16" s="30">
        <f>B15/100*10</f>
        <v>594611.60000000009</v>
      </c>
      <c r="H16" s="43"/>
      <c r="I16" s="43"/>
      <c r="J16" s="43"/>
    </row>
    <row r="17" spans="1:10" ht="39.6" customHeight="1" x14ac:dyDescent="0.25">
      <c r="A17" s="10"/>
      <c r="B17" s="11"/>
      <c r="C17" s="12"/>
      <c r="D17" s="13"/>
      <c r="H17" s="43"/>
      <c r="I17" s="43"/>
      <c r="J17" s="43"/>
    </row>
    <row r="18" spans="1:10" ht="37.200000000000003" customHeight="1" x14ac:dyDescent="0.25">
      <c r="A18" s="9" t="s">
        <v>30</v>
      </c>
      <c r="B18" s="9" t="s">
        <v>32</v>
      </c>
      <c r="C18" s="9" t="s">
        <v>33</v>
      </c>
      <c r="D18" s="9" t="s">
        <v>34</v>
      </c>
      <c r="E18" s="9" t="s">
        <v>35</v>
      </c>
      <c r="F18" s="9" t="s">
        <v>36</v>
      </c>
      <c r="H18" s="62"/>
    </row>
    <row r="19" spans="1:10" ht="32.4" customHeight="1" x14ac:dyDescent="0.25">
      <c r="A19" s="14" t="s">
        <v>4</v>
      </c>
      <c r="B19" s="20">
        <v>544476.19999999995</v>
      </c>
      <c r="C19" s="20">
        <v>562344</v>
      </c>
      <c r="D19" s="21">
        <f>AVERAGE(B19:C19)</f>
        <v>553410.1</v>
      </c>
      <c r="E19" s="22">
        <v>966300.4</v>
      </c>
      <c r="F19" s="23">
        <f>AVERAGE(D19,E19)</f>
        <v>759855.25</v>
      </c>
    </row>
    <row r="20" spans="1:10" ht="24" customHeight="1" x14ac:dyDescent="0.25">
      <c r="A20" s="10"/>
      <c r="B20" s="11"/>
      <c r="C20" s="12"/>
      <c r="D20" s="13"/>
      <c r="H20" s="43"/>
      <c r="I20" s="43"/>
      <c r="J20" s="43"/>
    </row>
    <row r="21" spans="1:10" x14ac:dyDescent="0.25">
      <c r="A21" s="36"/>
    </row>
    <row r="22" spans="1:10" ht="27.6" x14ac:dyDescent="0.25">
      <c r="A22" s="9" t="s">
        <v>1</v>
      </c>
      <c r="B22" s="9" t="s">
        <v>26</v>
      </c>
      <c r="C22" s="9" t="s">
        <v>7</v>
      </c>
      <c r="D22" s="9" t="s">
        <v>37</v>
      </c>
      <c r="E22" s="45"/>
      <c r="F22" s="45"/>
    </row>
    <row r="23" spans="1:10" x14ac:dyDescent="0.25">
      <c r="A23" s="74" t="s">
        <v>2</v>
      </c>
      <c r="B23" s="75">
        <f>+D9</f>
        <v>575501.4</v>
      </c>
      <c r="C23" s="2" t="s">
        <v>29</v>
      </c>
      <c r="D23" s="41">
        <v>115100.28</v>
      </c>
      <c r="F23" s="1"/>
    </row>
    <row r="24" spans="1:10" x14ac:dyDescent="0.25">
      <c r="A24" s="74"/>
      <c r="B24" s="75"/>
      <c r="C24" s="2" t="s">
        <v>28</v>
      </c>
      <c r="D24" s="41">
        <v>230200.56</v>
      </c>
      <c r="E24" s="46"/>
      <c r="F24" s="1"/>
    </row>
    <row r="25" spans="1:10" x14ac:dyDescent="0.25">
      <c r="A25" s="74" t="s">
        <v>3</v>
      </c>
      <c r="B25" s="75">
        <f>+D11</f>
        <v>5435655.2999999998</v>
      </c>
      <c r="C25" s="2" t="s">
        <v>29</v>
      </c>
      <c r="D25" s="41">
        <v>1087131.06</v>
      </c>
      <c r="E25" s="46"/>
      <c r="F25" s="1"/>
    </row>
    <row r="26" spans="1:10" x14ac:dyDescent="0.25">
      <c r="A26" s="74"/>
      <c r="B26" s="75"/>
      <c r="C26" s="2" t="s">
        <v>28</v>
      </c>
      <c r="D26" s="41">
        <v>2174262.12</v>
      </c>
      <c r="E26" s="46"/>
      <c r="F26" s="1"/>
    </row>
    <row r="27" spans="1:10" x14ac:dyDescent="0.25">
      <c r="A27" s="74" t="s">
        <v>15</v>
      </c>
      <c r="B27" s="75">
        <v>11066196.949999999</v>
      </c>
      <c r="C27" s="2" t="s">
        <v>29</v>
      </c>
      <c r="D27" s="41">
        <v>2213239.39</v>
      </c>
      <c r="E27" s="46"/>
      <c r="F27" s="42"/>
    </row>
    <row r="28" spans="1:10" x14ac:dyDescent="0.25">
      <c r="A28" s="74"/>
      <c r="B28" s="75"/>
      <c r="C28" s="2" t="s">
        <v>28</v>
      </c>
      <c r="D28" s="41">
        <v>4426478.78</v>
      </c>
      <c r="E28" s="46"/>
      <c r="F28" s="1"/>
    </row>
    <row r="29" spans="1:10" x14ac:dyDescent="0.25">
      <c r="A29" s="74" t="s">
        <v>5</v>
      </c>
      <c r="B29" s="75">
        <f>+D15</f>
        <v>5351504.4000000004</v>
      </c>
      <c r="C29" s="2" t="s">
        <v>29</v>
      </c>
      <c r="D29" s="41">
        <v>1070300.8800000001</v>
      </c>
      <c r="E29" s="46"/>
      <c r="F29" s="1"/>
    </row>
    <row r="30" spans="1:10" x14ac:dyDescent="0.25">
      <c r="A30" s="74"/>
      <c r="B30" s="75"/>
      <c r="C30" s="2" t="s">
        <v>28</v>
      </c>
      <c r="D30" s="41">
        <v>2140601.7600000002</v>
      </c>
      <c r="E30" s="46"/>
      <c r="F30" s="1"/>
    </row>
    <row r="31" spans="1:10" ht="23.4" customHeight="1" x14ac:dyDescent="0.25">
      <c r="A31" s="1" t="s">
        <v>31</v>
      </c>
      <c r="C31" s="48"/>
      <c r="D31" s="48"/>
      <c r="E31" s="46"/>
      <c r="F31" s="1"/>
      <c r="G31" s="43"/>
      <c r="H31" s="43"/>
      <c r="I31" s="43"/>
    </row>
    <row r="32" spans="1:10" x14ac:dyDescent="0.25">
      <c r="C32" s="49"/>
      <c r="D32" s="48"/>
      <c r="F32" s="43"/>
      <c r="G32" s="43"/>
      <c r="H32" s="43"/>
      <c r="I32" s="43"/>
    </row>
    <row r="33" spans="1:9" ht="14.4" thickBot="1" x14ac:dyDescent="0.3">
      <c r="C33" s="48"/>
      <c r="D33" s="48"/>
      <c r="F33" s="43"/>
      <c r="G33" s="43"/>
      <c r="H33" s="43"/>
      <c r="I33" s="43"/>
    </row>
    <row r="34" spans="1:9" ht="27.6" x14ac:dyDescent="0.25">
      <c r="A34" s="24" t="s">
        <v>7</v>
      </c>
      <c r="B34" s="17" t="s">
        <v>27</v>
      </c>
    </row>
    <row r="35" spans="1:9" ht="22.2" customHeight="1" x14ac:dyDescent="0.25">
      <c r="A35" s="2" t="s">
        <v>29</v>
      </c>
      <c r="B35" s="72">
        <f>D23+D25+D27+D29</f>
        <v>4485771.6100000003</v>
      </c>
    </row>
    <row r="36" spans="1:9" ht="15.6" customHeight="1" x14ac:dyDescent="0.25">
      <c r="A36" s="2" t="s">
        <v>28</v>
      </c>
      <c r="B36" s="72">
        <f>D24+D26+D28+D30</f>
        <v>8971543.2200000007</v>
      </c>
    </row>
    <row r="37" spans="1:9" x14ac:dyDescent="0.25">
      <c r="A37" s="2" t="s">
        <v>30</v>
      </c>
      <c r="B37" s="72">
        <f>+F19</f>
        <v>759855.25</v>
      </c>
    </row>
    <row r="38" spans="1:9" x14ac:dyDescent="0.25">
      <c r="B38" s="47"/>
    </row>
  </sheetData>
  <mergeCells count="16">
    <mergeCell ref="B13:B14"/>
    <mergeCell ref="B15:B16"/>
    <mergeCell ref="B9:B10"/>
    <mergeCell ref="B11:B12"/>
    <mergeCell ref="A15:A16"/>
    <mergeCell ref="A13:A14"/>
    <mergeCell ref="A9:A10"/>
    <mergeCell ref="A11:A12"/>
    <mergeCell ref="A23:A24"/>
    <mergeCell ref="A25:A26"/>
    <mergeCell ref="A27:A28"/>
    <mergeCell ref="A29:A30"/>
    <mergeCell ref="B27:B28"/>
    <mergeCell ref="B23:B24"/>
    <mergeCell ref="B25:B26"/>
    <mergeCell ref="B29:B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7" workbookViewId="0">
      <selection activeCell="F13" sqref="F13"/>
    </sheetView>
  </sheetViews>
  <sheetFormatPr defaultRowHeight="13.8" x14ac:dyDescent="0.25"/>
  <cols>
    <col min="1" max="1" width="19.109375" style="1" customWidth="1"/>
    <col min="2" max="2" width="23" style="1" customWidth="1"/>
    <col min="3" max="3" width="16.88671875" style="1" customWidth="1"/>
    <col min="4" max="4" width="17.5546875" style="1" customWidth="1"/>
    <col min="5" max="5" width="16.33203125" style="38" customWidth="1"/>
    <col min="6" max="6" width="17.6640625" style="37" customWidth="1"/>
    <col min="7" max="7" width="20.33203125" style="1" customWidth="1"/>
    <col min="8" max="8" width="16.5546875" style="1" customWidth="1"/>
    <col min="9" max="9" width="22.44140625" style="1" customWidth="1"/>
    <col min="10" max="16384" width="8.88671875" style="1"/>
  </cols>
  <sheetData>
    <row r="1" spans="1:10" ht="26.4" customHeight="1" x14ac:dyDescent="0.25">
      <c r="A1" s="3" t="s">
        <v>6</v>
      </c>
      <c r="B1" s="4" t="s">
        <v>19</v>
      </c>
      <c r="C1" s="4"/>
      <c r="D1" s="4"/>
      <c r="E1" s="7"/>
      <c r="F1" s="6"/>
    </row>
    <row r="2" spans="1:10" x14ac:dyDescent="0.25">
      <c r="A2" s="4"/>
      <c r="B2" s="4"/>
      <c r="C2" s="4"/>
      <c r="D2" s="4"/>
      <c r="E2" s="7"/>
      <c r="F2" s="6"/>
    </row>
    <row r="3" spans="1:10" x14ac:dyDescent="0.25">
      <c r="A3" s="55" t="s">
        <v>40</v>
      </c>
      <c r="B3" s="4" t="s">
        <v>13</v>
      </c>
      <c r="C3" s="4"/>
      <c r="D3" s="4"/>
      <c r="E3" s="7"/>
      <c r="F3" s="6"/>
    </row>
    <row r="4" spans="1:10" ht="27" customHeight="1" thickBot="1" x14ac:dyDescent="0.3">
      <c r="B4" s="4"/>
      <c r="C4" s="4"/>
      <c r="D4" s="4"/>
      <c r="E4" s="7"/>
      <c r="F4" s="6"/>
    </row>
    <row r="5" spans="1:10" ht="41.4" customHeight="1" x14ac:dyDescent="0.25">
      <c r="A5" s="24" t="s">
        <v>1</v>
      </c>
      <c r="B5" s="25" t="s">
        <v>38</v>
      </c>
      <c r="C5" s="25" t="s">
        <v>39</v>
      </c>
      <c r="D5" s="26" t="s">
        <v>11</v>
      </c>
      <c r="J5" s="56"/>
    </row>
    <row r="6" spans="1:10" x14ac:dyDescent="0.25">
      <c r="A6" s="80" t="s">
        <v>2</v>
      </c>
      <c r="B6" s="91">
        <v>165888</v>
      </c>
      <c r="C6" s="5">
        <v>0.9</v>
      </c>
      <c r="D6" s="28">
        <f>B6/100*90</f>
        <v>149299.20000000001</v>
      </c>
      <c r="J6" s="56"/>
    </row>
    <row r="7" spans="1:10" x14ac:dyDescent="0.25">
      <c r="A7" s="83"/>
      <c r="B7" s="92"/>
      <c r="C7" s="5">
        <v>0.1</v>
      </c>
      <c r="D7" s="28">
        <f>B6/100*10</f>
        <v>16588.800000000003</v>
      </c>
      <c r="J7" s="56"/>
    </row>
    <row r="8" spans="1:10" x14ac:dyDescent="0.25">
      <c r="A8" s="80" t="s">
        <v>3</v>
      </c>
      <c r="B8" s="91">
        <v>3277233</v>
      </c>
      <c r="C8" s="5">
        <v>0.9</v>
      </c>
      <c r="D8" s="28">
        <f>B8/100*90</f>
        <v>2949509.7</v>
      </c>
      <c r="G8" s="56"/>
      <c r="J8" s="56"/>
    </row>
    <row r="9" spans="1:10" x14ac:dyDescent="0.25">
      <c r="A9" s="84"/>
      <c r="B9" s="92"/>
      <c r="C9" s="5">
        <v>0.1</v>
      </c>
      <c r="D9" s="28">
        <f>B8/100*10</f>
        <v>327723.30000000005</v>
      </c>
      <c r="G9" s="56"/>
      <c r="J9" s="56"/>
    </row>
    <row r="10" spans="1:10" x14ac:dyDescent="0.25">
      <c r="A10" s="82" t="s">
        <v>4</v>
      </c>
      <c r="B10" s="91">
        <v>7107836</v>
      </c>
      <c r="C10" s="5">
        <v>0.9</v>
      </c>
      <c r="D10" s="28">
        <f>B10/100*90</f>
        <v>6397052.4000000004</v>
      </c>
      <c r="G10" s="60"/>
      <c r="J10" s="56"/>
    </row>
    <row r="11" spans="1:10" x14ac:dyDescent="0.25">
      <c r="A11" s="82"/>
      <c r="B11" s="92"/>
      <c r="C11" s="5">
        <v>0.1</v>
      </c>
      <c r="D11" s="28">
        <f>B10-D10</f>
        <v>710783.59999999963</v>
      </c>
      <c r="G11" s="56"/>
      <c r="J11" s="56"/>
    </row>
    <row r="12" spans="1:10" x14ac:dyDescent="0.25">
      <c r="A12" s="80" t="s">
        <v>5</v>
      </c>
      <c r="B12" s="91">
        <v>3192279</v>
      </c>
      <c r="C12" s="5">
        <v>0.9</v>
      </c>
      <c r="D12" s="29">
        <f>B12/100*90</f>
        <v>2873051.1</v>
      </c>
      <c r="E12" s="39"/>
      <c r="F12" s="40"/>
      <c r="G12" s="56"/>
      <c r="H12" s="56"/>
      <c r="I12" s="56"/>
      <c r="J12" s="56"/>
    </row>
    <row r="13" spans="1:10" ht="14.4" thickBot="1" x14ac:dyDescent="0.3">
      <c r="A13" s="81"/>
      <c r="B13" s="93"/>
      <c r="C13" s="27">
        <v>0.1</v>
      </c>
      <c r="D13" s="30">
        <f>B12/100*10</f>
        <v>319227.90000000002</v>
      </c>
      <c r="H13" s="43"/>
      <c r="I13" s="43"/>
      <c r="J13" s="43"/>
    </row>
    <row r="14" spans="1:10" ht="14.4" thickBot="1" x14ac:dyDescent="0.3">
      <c r="A14" s="36"/>
    </row>
    <row r="15" spans="1:10" ht="28.2" thickBot="1" x14ac:dyDescent="0.3">
      <c r="A15" s="15" t="s">
        <v>1</v>
      </c>
      <c r="B15" s="16" t="s">
        <v>11</v>
      </c>
      <c r="C15" s="16" t="s">
        <v>7</v>
      </c>
      <c r="D15" s="17" t="s">
        <v>37</v>
      </c>
      <c r="E15" s="1"/>
      <c r="F15" s="1"/>
    </row>
    <row r="16" spans="1:10" x14ac:dyDescent="0.25">
      <c r="A16" s="89" t="s">
        <v>2</v>
      </c>
      <c r="B16" s="87">
        <v>149299.20000000001</v>
      </c>
      <c r="C16" s="85" t="s">
        <v>40</v>
      </c>
      <c r="D16" s="87">
        <f>B16*20%</f>
        <v>29859.840000000004</v>
      </c>
      <c r="E16" s="1"/>
      <c r="F16" s="1"/>
    </row>
    <row r="17" spans="1:9" ht="14.4" thickBot="1" x14ac:dyDescent="0.3">
      <c r="A17" s="90"/>
      <c r="B17" s="88"/>
      <c r="C17" s="86"/>
      <c r="D17" s="88"/>
      <c r="E17" s="1"/>
      <c r="F17" s="1"/>
    </row>
    <row r="18" spans="1:9" x14ac:dyDescent="0.25">
      <c r="A18" s="89" t="s">
        <v>3</v>
      </c>
      <c r="B18" s="87">
        <v>2949509.7</v>
      </c>
      <c r="C18" s="85" t="s">
        <v>40</v>
      </c>
      <c r="D18" s="87">
        <f t="shared" ref="D18" si="0">B18*20%</f>
        <v>589901.94000000006</v>
      </c>
      <c r="E18" s="1"/>
      <c r="F18" s="1"/>
    </row>
    <row r="19" spans="1:9" ht="14.4" thickBot="1" x14ac:dyDescent="0.3">
      <c r="A19" s="90"/>
      <c r="B19" s="88"/>
      <c r="C19" s="86"/>
      <c r="D19" s="88"/>
      <c r="E19" s="1"/>
      <c r="F19" s="1"/>
    </row>
    <row r="20" spans="1:9" x14ac:dyDescent="0.25">
      <c r="A20" s="89" t="s">
        <v>4</v>
      </c>
      <c r="B20" s="87">
        <v>6397052.4000000004</v>
      </c>
      <c r="C20" s="85" t="s">
        <v>40</v>
      </c>
      <c r="D20" s="87">
        <f t="shared" ref="D20" si="1">B20*20%</f>
        <v>1279410.4800000002</v>
      </c>
      <c r="E20" s="1"/>
      <c r="F20" s="1"/>
    </row>
    <row r="21" spans="1:9" ht="14.4" thickBot="1" x14ac:dyDescent="0.3">
      <c r="A21" s="90"/>
      <c r="B21" s="88"/>
      <c r="C21" s="86"/>
      <c r="D21" s="88"/>
      <c r="E21" s="1"/>
      <c r="F21" s="1"/>
    </row>
    <row r="22" spans="1:9" x14ac:dyDescent="0.25">
      <c r="A22" s="89" t="s">
        <v>5</v>
      </c>
      <c r="B22" s="87">
        <v>2873051.1</v>
      </c>
      <c r="C22" s="85" t="s">
        <v>40</v>
      </c>
      <c r="D22" s="87">
        <f t="shared" ref="D22" si="2">B22*20%</f>
        <v>574610.22000000009</v>
      </c>
      <c r="E22" s="1"/>
      <c r="F22" s="1"/>
    </row>
    <row r="23" spans="1:9" ht="14.4" thickBot="1" x14ac:dyDescent="0.3">
      <c r="A23" s="90"/>
      <c r="B23" s="88"/>
      <c r="C23" s="86"/>
      <c r="D23" s="88"/>
      <c r="E23" s="1"/>
      <c r="F23" s="1"/>
    </row>
    <row r="24" spans="1:9" x14ac:dyDescent="0.25">
      <c r="D24" s="37"/>
      <c r="F24" s="1"/>
      <c r="G24" s="43"/>
      <c r="H24" s="43"/>
      <c r="I24" s="43"/>
    </row>
    <row r="25" spans="1:9" x14ac:dyDescent="0.25">
      <c r="F25" s="43"/>
      <c r="G25" s="43"/>
      <c r="H25" s="43"/>
      <c r="I25" s="43"/>
    </row>
    <row r="26" spans="1:9" ht="14.4" thickBot="1" x14ac:dyDescent="0.3">
      <c r="F26" s="43"/>
      <c r="G26" s="43"/>
      <c r="H26" s="43"/>
      <c r="I26" s="43"/>
    </row>
    <row r="27" spans="1:9" ht="28.2" thickBot="1" x14ac:dyDescent="0.3">
      <c r="A27" s="16" t="s">
        <v>7</v>
      </c>
      <c r="B27" s="16" t="s">
        <v>27</v>
      </c>
    </row>
    <row r="28" spans="1:9" x14ac:dyDescent="0.25">
      <c r="A28" s="85" t="s">
        <v>40</v>
      </c>
      <c r="B28" s="87">
        <f>D16+D18+D20+D22</f>
        <v>2473782.4800000004</v>
      </c>
    </row>
    <row r="29" spans="1:9" ht="14.4" thickBot="1" x14ac:dyDescent="0.3">
      <c r="A29" s="86"/>
      <c r="B29" s="88"/>
    </row>
  </sheetData>
  <mergeCells count="26">
    <mergeCell ref="D16:D17"/>
    <mergeCell ref="A6:A7"/>
    <mergeCell ref="B6:B7"/>
    <mergeCell ref="A8:A9"/>
    <mergeCell ref="B8:B9"/>
    <mergeCell ref="A10:A11"/>
    <mergeCell ref="B10:B11"/>
    <mergeCell ref="A12:A13"/>
    <mergeCell ref="B12:B13"/>
    <mergeCell ref="A16:A17"/>
    <mergeCell ref="B16:B17"/>
    <mergeCell ref="C16:C17"/>
    <mergeCell ref="D22:D23"/>
    <mergeCell ref="A18:A19"/>
    <mergeCell ref="B18:B19"/>
    <mergeCell ref="C18:C19"/>
    <mergeCell ref="D18:D19"/>
    <mergeCell ref="A20:A21"/>
    <mergeCell ref="B20:B21"/>
    <mergeCell ref="C20:C21"/>
    <mergeCell ref="D20:D21"/>
    <mergeCell ref="A28:A29"/>
    <mergeCell ref="B28:B29"/>
    <mergeCell ref="A22:A23"/>
    <mergeCell ref="B22:B23"/>
    <mergeCell ref="C22:C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E27" sqref="E27"/>
    </sheetView>
  </sheetViews>
  <sheetFormatPr defaultRowHeight="13.8" x14ac:dyDescent="0.25"/>
  <cols>
    <col min="1" max="1" width="35.21875" style="1" customWidth="1"/>
    <col min="2" max="2" width="22.6640625" style="1" customWidth="1"/>
    <col min="3" max="3" width="22" style="1" customWidth="1"/>
    <col min="4" max="4" width="17.5546875" style="1" customWidth="1"/>
    <col min="5" max="5" width="16.33203125" style="38" customWidth="1"/>
    <col min="6" max="6" width="17.6640625" style="37" customWidth="1"/>
    <col min="7" max="7" width="20.33203125" style="1" customWidth="1"/>
    <col min="8" max="8" width="16.5546875" style="1" customWidth="1"/>
    <col min="9" max="9" width="22.44140625" style="1" customWidth="1"/>
    <col min="10" max="16384" width="8.88671875" style="1"/>
  </cols>
  <sheetData>
    <row r="1" spans="1:10" ht="26.4" customHeight="1" x14ac:dyDescent="0.25">
      <c r="A1" s="3" t="s">
        <v>16</v>
      </c>
      <c r="B1" s="4" t="s">
        <v>17</v>
      </c>
      <c r="C1" s="4"/>
      <c r="D1" s="4"/>
      <c r="E1" s="7"/>
      <c r="F1" s="6"/>
    </row>
    <row r="2" spans="1:10" x14ac:dyDescent="0.25">
      <c r="A2" s="4"/>
      <c r="B2" s="4"/>
      <c r="C2" s="4"/>
      <c r="D2" s="4"/>
      <c r="E2" s="7"/>
      <c r="F2" s="6"/>
    </row>
    <row r="3" spans="1:10" ht="50.4" customHeight="1" x14ac:dyDescent="0.25">
      <c r="A3" s="70" t="s">
        <v>41</v>
      </c>
      <c r="B3" s="31" t="s">
        <v>18</v>
      </c>
      <c r="C3" s="31"/>
      <c r="D3" s="31"/>
      <c r="E3" s="32"/>
      <c r="F3" s="33"/>
      <c r="G3" s="71"/>
      <c r="H3" s="71"/>
    </row>
    <row r="4" spans="1:10" ht="27" customHeight="1" x14ac:dyDescent="0.25">
      <c r="B4" s="4"/>
      <c r="C4" s="4"/>
      <c r="D4" s="4"/>
      <c r="E4" s="7"/>
      <c r="F4" s="6"/>
    </row>
    <row r="5" spans="1:10" ht="41.4" customHeight="1" x14ac:dyDescent="0.25">
      <c r="A5" s="9" t="s">
        <v>1</v>
      </c>
      <c r="B5" s="9" t="s">
        <v>38</v>
      </c>
      <c r="C5" s="9" t="s">
        <v>39</v>
      </c>
      <c r="D5" s="9" t="s">
        <v>11</v>
      </c>
      <c r="J5" s="56"/>
    </row>
    <row r="6" spans="1:10" x14ac:dyDescent="0.25">
      <c r="A6" s="94" t="s">
        <v>2</v>
      </c>
      <c r="B6" s="91">
        <v>21612</v>
      </c>
      <c r="C6" s="5">
        <v>0.9</v>
      </c>
      <c r="D6" s="18">
        <f>B6/100*90</f>
        <v>19450.8</v>
      </c>
      <c r="J6" s="56"/>
    </row>
    <row r="7" spans="1:10" x14ac:dyDescent="0.25">
      <c r="A7" s="96"/>
      <c r="B7" s="92"/>
      <c r="C7" s="5">
        <v>0.1</v>
      </c>
      <c r="D7" s="18">
        <f>B6/100*10</f>
        <v>2161.1999999999998</v>
      </c>
      <c r="J7" s="56"/>
    </row>
    <row r="8" spans="1:10" x14ac:dyDescent="0.25">
      <c r="A8" s="94" t="s">
        <v>3</v>
      </c>
      <c r="B8" s="91">
        <v>1165823</v>
      </c>
      <c r="C8" s="5">
        <v>0.9</v>
      </c>
      <c r="D8" s="18">
        <f>B8/100*90</f>
        <v>1049240.7</v>
      </c>
      <c r="G8" s="56"/>
      <c r="J8" s="56"/>
    </row>
    <row r="9" spans="1:10" x14ac:dyDescent="0.25">
      <c r="A9" s="95"/>
      <c r="B9" s="92"/>
      <c r="C9" s="5">
        <v>0.1</v>
      </c>
      <c r="D9" s="18">
        <f>B8/100*10</f>
        <v>116582.29999999999</v>
      </c>
      <c r="G9" s="56"/>
      <c r="J9" s="56"/>
    </row>
    <row r="10" spans="1:10" x14ac:dyDescent="0.25">
      <c r="A10" s="97" t="s">
        <v>4</v>
      </c>
      <c r="B10" s="91">
        <v>2530612</v>
      </c>
      <c r="C10" s="5">
        <v>0.9</v>
      </c>
      <c r="D10" s="18">
        <f>B10/100*90</f>
        <v>2277550.7999999998</v>
      </c>
      <c r="G10" s="60"/>
      <c r="J10" s="56"/>
    </row>
    <row r="11" spans="1:10" x14ac:dyDescent="0.25">
      <c r="A11" s="97"/>
      <c r="B11" s="92"/>
      <c r="C11" s="5">
        <v>0.1</v>
      </c>
      <c r="D11" s="18">
        <f>B10-D10</f>
        <v>253061.20000000019</v>
      </c>
      <c r="G11" s="56"/>
      <c r="J11" s="56"/>
    </row>
    <row r="12" spans="1:10" x14ac:dyDescent="0.25">
      <c r="A12" s="94" t="s">
        <v>5</v>
      </c>
      <c r="B12" s="91">
        <v>1138892</v>
      </c>
      <c r="C12" s="5">
        <v>0.9</v>
      </c>
      <c r="D12" s="19">
        <f>B12/100*90</f>
        <v>1025002.8</v>
      </c>
      <c r="E12" s="39"/>
      <c r="F12" s="40"/>
      <c r="G12" s="56"/>
      <c r="H12" s="56"/>
      <c r="I12" s="56"/>
      <c r="J12" s="56"/>
    </row>
    <row r="13" spans="1:10" x14ac:dyDescent="0.25">
      <c r="A13" s="95"/>
      <c r="B13" s="92"/>
      <c r="C13" s="5">
        <v>0.1</v>
      </c>
      <c r="D13" s="19">
        <f>B12/100*10</f>
        <v>113889.2</v>
      </c>
      <c r="H13" s="43"/>
      <c r="I13" s="43"/>
      <c r="J13" s="43"/>
    </row>
    <row r="14" spans="1:10" ht="14.4" thickBot="1" x14ac:dyDescent="0.3">
      <c r="A14" s="36"/>
    </row>
    <row r="15" spans="1:10" ht="28.2" thickBot="1" x14ac:dyDescent="0.3">
      <c r="A15" s="15" t="s">
        <v>1</v>
      </c>
      <c r="B15" s="16" t="s">
        <v>11</v>
      </c>
      <c r="C15" s="16" t="s">
        <v>7</v>
      </c>
      <c r="D15" s="17" t="s">
        <v>37</v>
      </c>
      <c r="E15" s="1"/>
      <c r="F15" s="1"/>
    </row>
    <row r="16" spans="1:10" x14ac:dyDescent="0.25">
      <c r="A16" s="89" t="s">
        <v>2</v>
      </c>
      <c r="B16" s="87">
        <v>19450.8</v>
      </c>
      <c r="C16" s="85" t="s">
        <v>48</v>
      </c>
      <c r="D16" s="87">
        <v>19450.8</v>
      </c>
      <c r="E16" s="1"/>
      <c r="F16" s="1"/>
    </row>
    <row r="17" spans="1:9" ht="14.4" thickBot="1" x14ac:dyDescent="0.3">
      <c r="A17" s="90"/>
      <c r="B17" s="88"/>
      <c r="C17" s="86"/>
      <c r="D17" s="88"/>
      <c r="E17" s="1"/>
      <c r="F17" s="1"/>
    </row>
    <row r="18" spans="1:9" x14ac:dyDescent="0.25">
      <c r="A18" s="89" t="s">
        <v>3</v>
      </c>
      <c r="B18" s="87">
        <v>1049240.7</v>
      </c>
      <c r="C18" s="85" t="s">
        <v>48</v>
      </c>
      <c r="D18" s="87">
        <v>1049240.7</v>
      </c>
      <c r="E18" s="1"/>
      <c r="F18" s="1"/>
    </row>
    <row r="19" spans="1:9" ht="14.4" thickBot="1" x14ac:dyDescent="0.3">
      <c r="A19" s="90"/>
      <c r="B19" s="88"/>
      <c r="C19" s="86"/>
      <c r="D19" s="88"/>
      <c r="E19" s="1"/>
      <c r="F19" s="1"/>
    </row>
    <row r="20" spans="1:9" x14ac:dyDescent="0.25">
      <c r="A20" s="89" t="s">
        <v>4</v>
      </c>
      <c r="B20" s="87">
        <v>2277550.7999999998</v>
      </c>
      <c r="C20" s="85" t="s">
        <v>48</v>
      </c>
      <c r="D20" s="87">
        <v>2277550.7999999998</v>
      </c>
      <c r="E20" s="1"/>
      <c r="F20" s="1"/>
    </row>
    <row r="21" spans="1:9" ht="14.4" thickBot="1" x14ac:dyDescent="0.3">
      <c r="A21" s="90"/>
      <c r="B21" s="88"/>
      <c r="C21" s="86"/>
      <c r="D21" s="88"/>
      <c r="E21" s="1"/>
      <c r="F21" s="1"/>
    </row>
    <row r="22" spans="1:9" x14ac:dyDescent="0.25">
      <c r="A22" s="89" t="s">
        <v>5</v>
      </c>
      <c r="B22" s="87">
        <v>1025002.8</v>
      </c>
      <c r="C22" s="85" t="s">
        <v>48</v>
      </c>
      <c r="D22" s="87">
        <v>1025002.8</v>
      </c>
      <c r="E22" s="1"/>
      <c r="F22" s="1"/>
    </row>
    <row r="23" spans="1:9" ht="14.4" thickBot="1" x14ac:dyDescent="0.3">
      <c r="A23" s="90"/>
      <c r="B23" s="88"/>
      <c r="C23" s="86"/>
      <c r="D23" s="88"/>
      <c r="E23" s="1"/>
      <c r="F23" s="1"/>
    </row>
    <row r="24" spans="1:9" x14ac:dyDescent="0.25">
      <c r="D24" s="37"/>
      <c r="F24" s="1"/>
      <c r="G24" s="43"/>
      <c r="H24" s="43"/>
      <c r="I24" s="43"/>
    </row>
    <row r="25" spans="1:9" x14ac:dyDescent="0.25">
      <c r="F25" s="43"/>
      <c r="G25" s="43"/>
      <c r="H25" s="43"/>
      <c r="I25" s="43"/>
    </row>
    <row r="26" spans="1:9" ht="14.4" thickBot="1" x14ac:dyDescent="0.3">
      <c r="F26" s="43"/>
      <c r="G26" s="43"/>
      <c r="H26" s="43"/>
      <c r="I26" s="43"/>
    </row>
    <row r="27" spans="1:9" ht="28.2" thickBot="1" x14ac:dyDescent="0.3">
      <c r="A27" s="16" t="s">
        <v>7</v>
      </c>
      <c r="B27" s="16" t="s">
        <v>27</v>
      </c>
    </row>
    <row r="28" spans="1:9" s="50" customFormat="1" ht="42" thickBot="1" x14ac:dyDescent="0.3">
      <c r="A28" s="51" t="s">
        <v>41</v>
      </c>
      <c r="B28" s="52">
        <f>D16+D18+D20+D22</f>
        <v>4371245.0999999996</v>
      </c>
      <c r="E28" s="38"/>
      <c r="F28" s="37"/>
    </row>
  </sheetData>
  <mergeCells count="24">
    <mergeCell ref="D16:D17"/>
    <mergeCell ref="D18:D19"/>
    <mergeCell ref="D20:D21"/>
    <mergeCell ref="D22:D23"/>
    <mergeCell ref="A20:A21"/>
    <mergeCell ref="B20:B21"/>
    <mergeCell ref="A22:A23"/>
    <mergeCell ref="B22:B23"/>
    <mergeCell ref="C16:C17"/>
    <mergeCell ref="C18:C19"/>
    <mergeCell ref="C20:C21"/>
    <mergeCell ref="C22:C23"/>
    <mergeCell ref="A6:A7"/>
    <mergeCell ref="B6:B7"/>
    <mergeCell ref="A8:A9"/>
    <mergeCell ref="B8:B9"/>
    <mergeCell ref="A10:A11"/>
    <mergeCell ref="B10:B11"/>
    <mergeCell ref="A12:A13"/>
    <mergeCell ref="B12:B13"/>
    <mergeCell ref="A16:A17"/>
    <mergeCell ref="B16:B17"/>
    <mergeCell ref="A18:A19"/>
    <mergeCell ref="B18:B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0" workbookViewId="0">
      <selection activeCell="E28" sqref="E28"/>
    </sheetView>
  </sheetViews>
  <sheetFormatPr defaultRowHeight="13.8" x14ac:dyDescent="0.25"/>
  <cols>
    <col min="1" max="1" width="35.44140625" style="1" customWidth="1"/>
    <col min="2" max="2" width="21.44140625" style="1" customWidth="1"/>
    <col min="3" max="3" width="26.88671875" style="1" customWidth="1"/>
    <col min="4" max="4" width="17.5546875" style="1" customWidth="1"/>
    <col min="5" max="5" width="16.33203125" style="38" customWidth="1"/>
    <col min="6" max="6" width="19.88671875" style="37" customWidth="1"/>
    <col min="7" max="7" width="20.33203125" style="1" customWidth="1"/>
    <col min="8" max="8" width="16.5546875" style="1" customWidth="1"/>
    <col min="9" max="9" width="22.44140625" style="1" customWidth="1"/>
    <col min="10" max="16384" width="8.88671875" style="1"/>
  </cols>
  <sheetData>
    <row r="1" spans="1:10" ht="26.4" customHeight="1" x14ac:dyDescent="0.25">
      <c r="A1" s="3" t="s">
        <v>20</v>
      </c>
      <c r="B1" s="4" t="s">
        <v>21</v>
      </c>
      <c r="C1" s="4"/>
      <c r="D1" s="4"/>
      <c r="E1" s="7"/>
      <c r="F1" s="6"/>
    </row>
    <row r="2" spans="1:10" x14ac:dyDescent="0.25">
      <c r="A2" s="4"/>
      <c r="B2" s="4"/>
      <c r="C2" s="4"/>
      <c r="D2" s="4"/>
      <c r="E2" s="7"/>
      <c r="F2" s="6"/>
    </row>
    <row r="3" spans="1:10" x14ac:dyDescent="0.25">
      <c r="A3" s="55" t="s">
        <v>28</v>
      </c>
      <c r="B3" s="4" t="s">
        <v>13</v>
      </c>
      <c r="C3" s="4"/>
      <c r="D3" s="4"/>
      <c r="E3" s="7"/>
      <c r="F3" s="6"/>
    </row>
    <row r="4" spans="1:10" x14ac:dyDescent="0.25">
      <c r="A4" s="55" t="s">
        <v>42</v>
      </c>
      <c r="B4" s="4" t="s">
        <v>13</v>
      </c>
      <c r="C4" s="4"/>
      <c r="D4" s="4"/>
      <c r="E4" s="7"/>
      <c r="F4" s="6"/>
    </row>
    <row r="5" spans="1:10" ht="27" customHeight="1" x14ac:dyDescent="0.25">
      <c r="B5" s="4"/>
      <c r="C5" s="4"/>
      <c r="D5" s="4"/>
      <c r="E5" s="7"/>
      <c r="F5" s="6"/>
    </row>
    <row r="6" spans="1:10" ht="41.4" customHeight="1" x14ac:dyDescent="0.25">
      <c r="A6" s="9" t="s">
        <v>1</v>
      </c>
      <c r="B6" s="9" t="s">
        <v>38</v>
      </c>
      <c r="C6" s="9" t="s">
        <v>39</v>
      </c>
      <c r="D6" s="9" t="s">
        <v>11</v>
      </c>
      <c r="J6" s="56"/>
    </row>
    <row r="7" spans="1:10" x14ac:dyDescent="0.25">
      <c r="A7" s="97" t="s">
        <v>2</v>
      </c>
      <c r="B7" s="99">
        <v>70755</v>
      </c>
      <c r="C7" s="5">
        <v>0.9</v>
      </c>
      <c r="D7" s="18">
        <f>B7/100*90</f>
        <v>63679.499999999993</v>
      </c>
      <c r="J7" s="56"/>
    </row>
    <row r="8" spans="1:10" x14ac:dyDescent="0.25">
      <c r="A8" s="97"/>
      <c r="B8" s="99"/>
      <c r="C8" s="5">
        <v>0.1</v>
      </c>
      <c r="D8" s="18">
        <f>B7/100*10</f>
        <v>7075.5</v>
      </c>
      <c r="J8" s="56"/>
    </row>
    <row r="9" spans="1:10" x14ac:dyDescent="0.25">
      <c r="A9" s="97" t="s">
        <v>3</v>
      </c>
      <c r="B9" s="99">
        <v>2110344</v>
      </c>
      <c r="C9" s="5">
        <v>0.9</v>
      </c>
      <c r="D9" s="18">
        <f>B9/100*90</f>
        <v>1899309.5999999999</v>
      </c>
      <c r="G9" s="56"/>
      <c r="J9" s="56"/>
    </row>
    <row r="10" spans="1:10" x14ac:dyDescent="0.25">
      <c r="A10" s="97"/>
      <c r="B10" s="99"/>
      <c r="C10" s="5">
        <v>0.1</v>
      </c>
      <c r="D10" s="18">
        <f>B9/100*10</f>
        <v>211034.4</v>
      </c>
      <c r="G10" s="56"/>
      <c r="J10" s="56"/>
    </row>
    <row r="11" spans="1:10" x14ac:dyDescent="0.25">
      <c r="A11" s="97" t="s">
        <v>4</v>
      </c>
      <c r="B11" s="99">
        <v>4578680</v>
      </c>
      <c r="C11" s="5">
        <v>0.9</v>
      </c>
      <c r="D11" s="18">
        <f>B11/100*90</f>
        <v>4120812.0000000005</v>
      </c>
      <c r="G11" s="60"/>
      <c r="J11" s="56"/>
    </row>
    <row r="12" spans="1:10" x14ac:dyDescent="0.25">
      <c r="A12" s="97"/>
      <c r="B12" s="99"/>
      <c r="C12" s="5">
        <v>0.1</v>
      </c>
      <c r="D12" s="18">
        <f>B11-D11</f>
        <v>457867.99999999953</v>
      </c>
      <c r="G12" s="56"/>
      <c r="J12" s="56"/>
    </row>
    <row r="13" spans="1:10" x14ac:dyDescent="0.25">
      <c r="A13" s="97" t="s">
        <v>5</v>
      </c>
      <c r="B13" s="99">
        <v>2058032</v>
      </c>
      <c r="C13" s="5">
        <v>0.9</v>
      </c>
      <c r="D13" s="19">
        <f>B13/100*90</f>
        <v>1852228.8</v>
      </c>
      <c r="E13" s="39"/>
      <c r="F13" s="40"/>
      <c r="G13" s="56"/>
      <c r="H13" s="56"/>
      <c r="I13" s="56"/>
      <c r="J13" s="56"/>
    </row>
    <row r="14" spans="1:10" x14ac:dyDescent="0.25">
      <c r="A14" s="97"/>
      <c r="B14" s="99"/>
      <c r="C14" s="5">
        <v>0.1</v>
      </c>
      <c r="D14" s="19">
        <f>B13/100*10</f>
        <v>205803.2</v>
      </c>
      <c r="H14" s="43"/>
      <c r="I14" s="43"/>
      <c r="J14" s="43"/>
    </row>
    <row r="15" spans="1:10" x14ac:dyDescent="0.25">
      <c r="A15" s="36"/>
    </row>
    <row r="16" spans="1:10" ht="27.6" x14ac:dyDescent="0.25">
      <c r="A16" s="9" t="s">
        <v>1</v>
      </c>
      <c r="B16" s="9" t="s">
        <v>11</v>
      </c>
      <c r="C16" s="9" t="s">
        <v>7</v>
      </c>
      <c r="D16" s="9" t="s">
        <v>37</v>
      </c>
      <c r="E16" s="1"/>
      <c r="F16" s="1"/>
    </row>
    <row r="17" spans="1:9" x14ac:dyDescent="0.25">
      <c r="A17" s="74" t="s">
        <v>2</v>
      </c>
      <c r="B17" s="98">
        <f>D7</f>
        <v>63679.499999999993</v>
      </c>
      <c r="C17" s="44" t="s">
        <v>28</v>
      </c>
      <c r="D17" s="53">
        <v>12735.9</v>
      </c>
      <c r="E17" s="1"/>
      <c r="F17" s="1"/>
    </row>
    <row r="18" spans="1:9" x14ac:dyDescent="0.25">
      <c r="A18" s="74"/>
      <c r="B18" s="98"/>
      <c r="C18" s="44" t="s">
        <v>42</v>
      </c>
      <c r="D18" s="53">
        <v>12735.9</v>
      </c>
      <c r="E18" s="1"/>
      <c r="F18" s="1"/>
    </row>
    <row r="19" spans="1:9" x14ac:dyDescent="0.25">
      <c r="A19" s="74" t="s">
        <v>3</v>
      </c>
      <c r="B19" s="98">
        <f>D9</f>
        <v>1899309.5999999999</v>
      </c>
      <c r="C19" s="44" t="s">
        <v>28</v>
      </c>
      <c r="D19" s="53">
        <v>379861.92</v>
      </c>
      <c r="E19" s="1"/>
      <c r="F19" s="1"/>
    </row>
    <row r="20" spans="1:9" x14ac:dyDescent="0.25">
      <c r="A20" s="74"/>
      <c r="B20" s="98"/>
      <c r="C20" s="44" t="s">
        <v>42</v>
      </c>
      <c r="D20" s="53">
        <v>379861.92</v>
      </c>
      <c r="E20" s="1"/>
      <c r="F20" s="1"/>
    </row>
    <row r="21" spans="1:9" x14ac:dyDescent="0.25">
      <c r="A21" s="74" t="s">
        <v>4</v>
      </c>
      <c r="B21" s="98">
        <f>D11</f>
        <v>4120812.0000000005</v>
      </c>
      <c r="C21" s="44" t="s">
        <v>28</v>
      </c>
      <c r="D21" s="53">
        <v>824162.40000000014</v>
      </c>
      <c r="E21" s="1"/>
      <c r="F21" s="1"/>
    </row>
    <row r="22" spans="1:9" x14ac:dyDescent="0.25">
      <c r="A22" s="74"/>
      <c r="B22" s="98"/>
      <c r="C22" s="44" t="s">
        <v>42</v>
      </c>
      <c r="D22" s="53">
        <v>824162.40000000014</v>
      </c>
      <c r="E22" s="1"/>
      <c r="F22" s="1"/>
    </row>
    <row r="23" spans="1:9" x14ac:dyDescent="0.25">
      <c r="A23" s="74" t="s">
        <v>5</v>
      </c>
      <c r="B23" s="98">
        <f>D13</f>
        <v>1852228.8</v>
      </c>
      <c r="C23" s="44" t="s">
        <v>28</v>
      </c>
      <c r="D23" s="53">
        <v>370445.76</v>
      </c>
      <c r="E23" s="1"/>
      <c r="F23" s="1"/>
    </row>
    <row r="24" spans="1:9" x14ac:dyDescent="0.25">
      <c r="A24" s="74"/>
      <c r="B24" s="98"/>
      <c r="C24" s="44" t="s">
        <v>42</v>
      </c>
      <c r="D24" s="53">
        <v>370445.76</v>
      </c>
      <c r="E24" s="1"/>
      <c r="F24" s="1"/>
    </row>
    <row r="25" spans="1:9" x14ac:dyDescent="0.25">
      <c r="D25" s="37"/>
      <c r="F25" s="1"/>
      <c r="G25" s="43"/>
      <c r="H25" s="43"/>
      <c r="I25" s="43"/>
    </row>
    <row r="26" spans="1:9" x14ac:dyDescent="0.25">
      <c r="F26" s="43"/>
      <c r="G26" s="43"/>
      <c r="H26" s="43"/>
      <c r="I26" s="43"/>
    </row>
    <row r="27" spans="1:9" x14ac:dyDescent="0.25">
      <c r="F27" s="43"/>
      <c r="G27" s="43"/>
      <c r="H27" s="43"/>
      <c r="I27" s="43"/>
    </row>
    <row r="28" spans="1:9" ht="27.6" x14ac:dyDescent="0.25">
      <c r="A28" s="9" t="s">
        <v>7</v>
      </c>
      <c r="B28" s="9" t="s">
        <v>27</v>
      </c>
    </row>
    <row r="29" spans="1:9" ht="21" customHeight="1" x14ac:dyDescent="0.25">
      <c r="A29" s="44" t="s">
        <v>28</v>
      </c>
      <c r="B29" s="53">
        <f>D17+D19+D21+D23</f>
        <v>1587205.9800000002</v>
      </c>
    </row>
    <row r="30" spans="1:9" ht="22.95" customHeight="1" x14ac:dyDescent="0.25">
      <c r="A30" s="44" t="s">
        <v>42</v>
      </c>
      <c r="B30" s="53">
        <f>D18+D20+D22+D24</f>
        <v>1587205.9800000002</v>
      </c>
    </row>
  </sheetData>
  <mergeCells count="16">
    <mergeCell ref="A13:A14"/>
    <mergeCell ref="B13:B14"/>
    <mergeCell ref="A17:A18"/>
    <mergeCell ref="B17:B18"/>
    <mergeCell ref="A7:A8"/>
    <mergeCell ref="B7:B8"/>
    <mergeCell ref="A9:A10"/>
    <mergeCell ref="B9:B10"/>
    <mergeCell ref="A11:A12"/>
    <mergeCell ref="B11:B12"/>
    <mergeCell ref="A23:A24"/>
    <mergeCell ref="B23:B24"/>
    <mergeCell ref="A19:A20"/>
    <mergeCell ref="B19:B20"/>
    <mergeCell ref="A21:A22"/>
    <mergeCell ref="B21:B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F20" sqref="F20"/>
    </sheetView>
  </sheetViews>
  <sheetFormatPr defaultRowHeight="13.8" x14ac:dyDescent="0.25"/>
  <cols>
    <col min="1" max="1" width="42.77734375" style="1" customWidth="1"/>
    <col min="2" max="2" width="23" style="1" customWidth="1"/>
    <col min="3" max="3" width="40.5546875" style="1" customWidth="1"/>
    <col min="4" max="4" width="17.5546875" style="1" customWidth="1"/>
    <col min="5" max="5" width="16.33203125" style="38" customWidth="1"/>
    <col min="6" max="6" width="17.6640625" style="37" customWidth="1"/>
    <col min="7" max="7" width="20.33203125" style="1" customWidth="1"/>
    <col min="8" max="8" width="16.5546875" style="1" customWidth="1"/>
    <col min="9" max="9" width="22.44140625" style="1" customWidth="1"/>
    <col min="10" max="16384" width="8.88671875" style="1"/>
  </cols>
  <sheetData>
    <row r="1" spans="1:10" ht="26.4" customHeight="1" x14ac:dyDescent="0.25">
      <c r="A1" s="3" t="s">
        <v>22</v>
      </c>
      <c r="B1" s="4" t="s">
        <v>23</v>
      </c>
      <c r="C1" s="4"/>
      <c r="D1" s="4"/>
      <c r="E1" s="7"/>
      <c r="F1" s="6"/>
    </row>
    <row r="2" spans="1:10" x14ac:dyDescent="0.25">
      <c r="A2" s="4"/>
      <c r="B2" s="4"/>
      <c r="C2" s="4"/>
      <c r="D2" s="4"/>
      <c r="E2" s="7"/>
      <c r="F2" s="6"/>
    </row>
    <row r="3" spans="1:10" x14ac:dyDescent="0.25">
      <c r="A3" s="55" t="s">
        <v>28</v>
      </c>
      <c r="B3" s="4" t="s">
        <v>13</v>
      </c>
      <c r="C3" s="4"/>
      <c r="D3" s="4"/>
      <c r="E3" s="7"/>
      <c r="F3" s="6"/>
    </row>
    <row r="4" spans="1:10" x14ac:dyDescent="0.25">
      <c r="A4" s="55" t="s">
        <v>42</v>
      </c>
      <c r="B4" s="4" t="s">
        <v>13</v>
      </c>
      <c r="C4" s="4"/>
      <c r="D4" s="4"/>
      <c r="E4" s="7"/>
      <c r="F4" s="6"/>
    </row>
    <row r="5" spans="1:10" x14ac:dyDescent="0.25">
      <c r="A5" s="55" t="s">
        <v>44</v>
      </c>
      <c r="B5" s="4" t="s">
        <v>13</v>
      </c>
      <c r="C5" s="4"/>
      <c r="D5" s="4"/>
      <c r="E5" s="7"/>
      <c r="F5" s="6"/>
    </row>
    <row r="6" spans="1:10" ht="27" customHeight="1" x14ac:dyDescent="0.25">
      <c r="B6" s="4"/>
      <c r="C6" s="4"/>
      <c r="D6" s="4"/>
      <c r="E6" s="7"/>
      <c r="F6" s="6"/>
    </row>
    <row r="7" spans="1:10" ht="41.4" customHeight="1" x14ac:dyDescent="0.25">
      <c r="A7" s="9" t="s">
        <v>1</v>
      </c>
      <c r="B7" s="9" t="s">
        <v>38</v>
      </c>
      <c r="C7" s="9" t="s">
        <v>39</v>
      </c>
      <c r="D7" s="9" t="s">
        <v>11</v>
      </c>
      <c r="J7" s="56"/>
    </row>
    <row r="8" spans="1:10" x14ac:dyDescent="0.25">
      <c r="A8" s="97" t="s">
        <v>2</v>
      </c>
      <c r="B8" s="99">
        <v>123711</v>
      </c>
      <c r="C8" s="5">
        <v>0.9</v>
      </c>
      <c r="D8" s="18">
        <f>B8/100*90</f>
        <v>111339.9</v>
      </c>
      <c r="J8" s="56"/>
    </row>
    <row r="9" spans="1:10" x14ac:dyDescent="0.25">
      <c r="A9" s="97"/>
      <c r="B9" s="99"/>
      <c r="C9" s="5">
        <v>0.1</v>
      </c>
      <c r="D9" s="18">
        <f>B8/100*10</f>
        <v>12371.099999999999</v>
      </c>
      <c r="J9" s="56"/>
    </row>
    <row r="10" spans="1:10" x14ac:dyDescent="0.25">
      <c r="A10" s="97" t="s">
        <v>3</v>
      </c>
      <c r="B10" s="99">
        <v>2717135</v>
      </c>
      <c r="C10" s="5">
        <v>0.9</v>
      </c>
      <c r="D10" s="18">
        <f>B10/100*90</f>
        <v>2445421.5</v>
      </c>
      <c r="G10" s="56"/>
      <c r="J10" s="56"/>
    </row>
    <row r="11" spans="1:10" x14ac:dyDescent="0.25">
      <c r="A11" s="97"/>
      <c r="B11" s="99"/>
      <c r="C11" s="5">
        <v>0.1</v>
      </c>
      <c r="D11" s="18">
        <f>B10/100*10</f>
        <v>271713.5</v>
      </c>
      <c r="G11" s="56"/>
      <c r="J11" s="56"/>
    </row>
    <row r="12" spans="1:10" x14ac:dyDescent="0.25">
      <c r="A12" s="97" t="s">
        <v>4</v>
      </c>
      <c r="B12" s="99">
        <v>5899399</v>
      </c>
      <c r="C12" s="5">
        <v>0.9</v>
      </c>
      <c r="D12" s="18">
        <f>B12/100*90</f>
        <v>5309459.0999999996</v>
      </c>
      <c r="G12" s="60"/>
      <c r="J12" s="56"/>
    </row>
    <row r="13" spans="1:10" x14ac:dyDescent="0.25">
      <c r="A13" s="97"/>
      <c r="B13" s="99"/>
      <c r="C13" s="5">
        <v>0.1</v>
      </c>
      <c r="D13" s="18">
        <f>B12-D12</f>
        <v>589939.90000000037</v>
      </c>
      <c r="G13" s="56"/>
      <c r="J13" s="56"/>
    </row>
    <row r="14" spans="1:10" x14ac:dyDescent="0.25">
      <c r="A14" s="97" t="s">
        <v>5</v>
      </c>
      <c r="B14" s="99">
        <v>2655862</v>
      </c>
      <c r="C14" s="5">
        <v>0.9</v>
      </c>
      <c r="D14" s="19">
        <f>B14/100*90</f>
        <v>2390275.7999999998</v>
      </c>
      <c r="E14" s="39"/>
      <c r="F14" s="40"/>
      <c r="G14" s="56"/>
      <c r="H14" s="56"/>
      <c r="I14" s="56"/>
      <c r="J14" s="56"/>
    </row>
    <row r="15" spans="1:10" x14ac:dyDescent="0.25">
      <c r="A15" s="97"/>
      <c r="B15" s="99"/>
      <c r="C15" s="5">
        <v>0.1</v>
      </c>
      <c r="D15" s="19">
        <f>B14/100*10</f>
        <v>265586.2</v>
      </c>
      <c r="H15" s="43"/>
      <c r="I15" s="43"/>
      <c r="J15" s="43"/>
    </row>
    <row r="16" spans="1:10" x14ac:dyDescent="0.25">
      <c r="A16" s="36"/>
    </row>
    <row r="17" spans="1:9" ht="27.6" x14ac:dyDescent="0.25">
      <c r="A17" s="9" t="s">
        <v>1</v>
      </c>
      <c r="B17" s="9" t="s">
        <v>11</v>
      </c>
      <c r="C17" s="9" t="s">
        <v>7</v>
      </c>
      <c r="D17" s="9" t="s">
        <v>8</v>
      </c>
      <c r="E17" s="1"/>
      <c r="F17" s="1"/>
    </row>
    <row r="18" spans="1:9" x14ac:dyDescent="0.25">
      <c r="A18" s="74" t="s">
        <v>2</v>
      </c>
      <c r="B18" s="98">
        <f>D8</f>
        <v>111339.9</v>
      </c>
      <c r="C18" s="54" t="s">
        <v>28</v>
      </c>
      <c r="D18" s="53">
        <f>B18*20%</f>
        <v>22267.98</v>
      </c>
      <c r="E18" s="1"/>
      <c r="F18" s="1"/>
    </row>
    <row r="19" spans="1:9" x14ac:dyDescent="0.25">
      <c r="A19" s="74"/>
      <c r="B19" s="98"/>
      <c r="C19" s="54" t="s">
        <v>44</v>
      </c>
      <c r="D19" s="53">
        <v>22267.98</v>
      </c>
      <c r="E19" s="1"/>
      <c r="F19" s="1"/>
    </row>
    <row r="20" spans="1:9" x14ac:dyDescent="0.25">
      <c r="A20" s="74"/>
      <c r="B20" s="98"/>
      <c r="C20" s="44" t="s">
        <v>43</v>
      </c>
      <c r="D20" s="53">
        <f>B18*20%</f>
        <v>22267.98</v>
      </c>
      <c r="E20" s="1"/>
      <c r="F20" s="1"/>
    </row>
    <row r="21" spans="1:9" x14ac:dyDescent="0.25">
      <c r="A21" s="74" t="s">
        <v>3</v>
      </c>
      <c r="B21" s="98">
        <f>D10</f>
        <v>2445421.5</v>
      </c>
      <c r="C21" s="54" t="s">
        <v>28</v>
      </c>
      <c r="D21" s="53">
        <f>B21*20%</f>
        <v>489084.30000000005</v>
      </c>
      <c r="E21" s="1"/>
      <c r="F21" s="1"/>
    </row>
    <row r="22" spans="1:9" x14ac:dyDescent="0.25">
      <c r="A22" s="74"/>
      <c r="B22" s="98"/>
      <c r="C22" s="54" t="s">
        <v>44</v>
      </c>
      <c r="D22" s="53">
        <v>489084.30000000005</v>
      </c>
      <c r="E22" s="1"/>
      <c r="F22" s="1"/>
    </row>
    <row r="23" spans="1:9" x14ac:dyDescent="0.25">
      <c r="A23" s="74"/>
      <c r="B23" s="98"/>
      <c r="C23" s="44" t="s">
        <v>43</v>
      </c>
      <c r="D23" s="53">
        <f>B21*20%</f>
        <v>489084.30000000005</v>
      </c>
      <c r="E23" s="1"/>
      <c r="F23" s="1"/>
    </row>
    <row r="24" spans="1:9" x14ac:dyDescent="0.25">
      <c r="A24" s="74" t="s">
        <v>4</v>
      </c>
      <c r="B24" s="98">
        <f>D12</f>
        <v>5309459.0999999996</v>
      </c>
      <c r="C24" s="54" t="s">
        <v>28</v>
      </c>
      <c r="D24" s="53">
        <f>B24*20%</f>
        <v>1061891.82</v>
      </c>
      <c r="E24" s="1"/>
      <c r="F24" s="1"/>
    </row>
    <row r="25" spans="1:9" x14ac:dyDescent="0.25">
      <c r="A25" s="74"/>
      <c r="B25" s="98"/>
      <c r="C25" s="54" t="s">
        <v>44</v>
      </c>
      <c r="D25" s="53">
        <v>1061891.82</v>
      </c>
      <c r="E25" s="1"/>
      <c r="F25" s="1"/>
    </row>
    <row r="26" spans="1:9" x14ac:dyDescent="0.25">
      <c r="A26" s="74"/>
      <c r="B26" s="98"/>
      <c r="C26" s="44" t="s">
        <v>43</v>
      </c>
      <c r="D26" s="53">
        <f>B24*20%</f>
        <v>1061891.82</v>
      </c>
      <c r="E26" s="1"/>
      <c r="F26" s="1"/>
    </row>
    <row r="27" spans="1:9" x14ac:dyDescent="0.25">
      <c r="A27" s="74" t="s">
        <v>5</v>
      </c>
      <c r="B27" s="98">
        <f>D14</f>
        <v>2390275.7999999998</v>
      </c>
      <c r="C27" s="54" t="s">
        <v>28</v>
      </c>
      <c r="D27" s="53">
        <f>B27*20%</f>
        <v>478055.16</v>
      </c>
      <c r="E27" s="1"/>
      <c r="F27" s="1"/>
    </row>
    <row r="28" spans="1:9" x14ac:dyDescent="0.25">
      <c r="A28" s="74"/>
      <c r="B28" s="98"/>
      <c r="C28" s="54" t="s">
        <v>44</v>
      </c>
      <c r="D28" s="53">
        <v>478055.16</v>
      </c>
      <c r="E28" s="1"/>
      <c r="F28" s="1"/>
    </row>
    <row r="29" spans="1:9" x14ac:dyDescent="0.25">
      <c r="A29" s="74"/>
      <c r="B29" s="98"/>
      <c r="C29" s="44" t="s">
        <v>43</v>
      </c>
      <c r="D29" s="53">
        <f>B27*20%</f>
        <v>478055.16</v>
      </c>
      <c r="E29" s="1"/>
      <c r="F29" s="1"/>
    </row>
    <row r="30" spans="1:9" x14ac:dyDescent="0.25">
      <c r="D30" s="37"/>
      <c r="F30" s="1"/>
      <c r="G30" s="43"/>
      <c r="H30" s="43"/>
      <c r="I30" s="43"/>
    </row>
    <row r="31" spans="1:9" x14ac:dyDescent="0.25">
      <c r="F31" s="43"/>
      <c r="G31" s="43"/>
      <c r="H31" s="43"/>
      <c r="I31" s="43"/>
    </row>
    <row r="32" spans="1:9" x14ac:dyDescent="0.25">
      <c r="F32" s="43"/>
      <c r="G32" s="43"/>
      <c r="H32" s="43"/>
      <c r="I32" s="43"/>
    </row>
    <row r="33" spans="1:2" ht="27.6" x14ac:dyDescent="0.25">
      <c r="A33" s="9" t="s">
        <v>7</v>
      </c>
      <c r="B33" s="9" t="s">
        <v>27</v>
      </c>
    </row>
    <row r="34" spans="1:2" x14ac:dyDescent="0.25">
      <c r="A34" s="67" t="s">
        <v>28</v>
      </c>
      <c r="B34" s="53">
        <f>D18+D21+D24+D27</f>
        <v>2051299.26</v>
      </c>
    </row>
    <row r="35" spans="1:2" x14ac:dyDescent="0.25">
      <c r="A35" s="68" t="s">
        <v>43</v>
      </c>
      <c r="B35" s="53">
        <f>D20+D23+D26+D29</f>
        <v>2051299.26</v>
      </c>
    </row>
    <row r="36" spans="1:2" x14ac:dyDescent="0.25">
      <c r="A36" s="67" t="s">
        <v>47</v>
      </c>
      <c r="B36" s="53">
        <v>2051299.26</v>
      </c>
    </row>
    <row r="38" spans="1:2" x14ac:dyDescent="0.25">
      <c r="A38" s="69" t="s">
        <v>49</v>
      </c>
    </row>
  </sheetData>
  <mergeCells count="16">
    <mergeCell ref="A24:A26"/>
    <mergeCell ref="B24:B26"/>
    <mergeCell ref="A27:A29"/>
    <mergeCell ref="B27:B29"/>
    <mergeCell ref="A14:A15"/>
    <mergeCell ref="B14:B15"/>
    <mergeCell ref="A18:A20"/>
    <mergeCell ref="B18:B20"/>
    <mergeCell ref="A21:A23"/>
    <mergeCell ref="B21:B23"/>
    <mergeCell ref="A8:A9"/>
    <mergeCell ref="B8:B9"/>
    <mergeCell ref="A10:A11"/>
    <mergeCell ref="B10:B11"/>
    <mergeCell ref="A12:A13"/>
    <mergeCell ref="B12:B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78" zoomScaleNormal="78" workbookViewId="0">
      <selection activeCell="E38" sqref="E38"/>
    </sheetView>
  </sheetViews>
  <sheetFormatPr defaultRowHeight="13.8" x14ac:dyDescent="0.25"/>
  <cols>
    <col min="1" max="1" width="36.44140625" style="1" customWidth="1"/>
    <col min="2" max="2" width="23.6640625" style="1" customWidth="1"/>
    <col min="3" max="3" width="43.33203125" style="1" customWidth="1"/>
    <col min="4" max="4" width="20.88671875" style="1" customWidth="1"/>
    <col min="5" max="5" width="18.44140625" style="38" customWidth="1"/>
    <col min="6" max="6" width="20" style="37" customWidth="1"/>
    <col min="7" max="7" width="20.33203125" style="1" customWidth="1"/>
    <col min="8" max="8" width="16.5546875" style="1" customWidth="1"/>
    <col min="9" max="9" width="22.44140625" style="1" customWidth="1"/>
    <col min="10" max="10" width="8.88671875" style="1"/>
    <col min="11" max="11" width="12.6640625" style="1" customWidth="1"/>
    <col min="12" max="12" width="10.5546875" style="1" bestFit="1" customWidth="1"/>
    <col min="13" max="16384" width="8.88671875" style="1"/>
  </cols>
  <sheetData>
    <row r="1" spans="1:11" ht="26.4" customHeight="1" x14ac:dyDescent="0.25">
      <c r="A1" s="3" t="s">
        <v>24</v>
      </c>
      <c r="B1" s="4" t="s">
        <v>25</v>
      </c>
      <c r="C1" s="4"/>
      <c r="D1" s="4"/>
      <c r="E1" s="7"/>
      <c r="F1" s="6"/>
    </row>
    <row r="2" spans="1:11" x14ac:dyDescent="0.25">
      <c r="A2" s="4"/>
      <c r="B2" s="4"/>
      <c r="C2" s="4"/>
      <c r="D2" s="4"/>
      <c r="E2" s="7"/>
      <c r="F2" s="6"/>
    </row>
    <row r="3" spans="1:11" x14ac:dyDescent="0.25">
      <c r="A3" s="66" t="s">
        <v>30</v>
      </c>
      <c r="B3" s="4"/>
      <c r="C3" s="4"/>
      <c r="D3" s="4"/>
      <c r="E3" s="7"/>
      <c r="F3" s="6"/>
    </row>
    <row r="4" spans="1:11" x14ac:dyDescent="0.25">
      <c r="A4" s="66" t="s">
        <v>28</v>
      </c>
      <c r="B4" s="4" t="s">
        <v>13</v>
      </c>
      <c r="C4" s="4"/>
      <c r="D4" s="4"/>
      <c r="E4" s="7"/>
      <c r="F4" s="6"/>
    </row>
    <row r="5" spans="1:11" x14ac:dyDescent="0.25">
      <c r="A5" s="66" t="s">
        <v>50</v>
      </c>
      <c r="B5" s="4" t="s">
        <v>13</v>
      </c>
      <c r="C5" s="4"/>
      <c r="D5" s="4"/>
      <c r="E5" s="7"/>
      <c r="F5" s="6"/>
    </row>
    <row r="6" spans="1:11" x14ac:dyDescent="0.25">
      <c r="A6" s="66" t="s">
        <v>46</v>
      </c>
      <c r="B6" s="4" t="s">
        <v>45</v>
      </c>
      <c r="C6" s="4"/>
      <c r="D6" s="4"/>
      <c r="E6" s="7"/>
      <c r="F6" s="6"/>
    </row>
    <row r="7" spans="1:11" ht="22.95" customHeight="1" x14ac:dyDescent="0.25">
      <c r="A7" s="4"/>
      <c r="B7" s="4"/>
      <c r="C7" s="4"/>
      <c r="D7" s="4"/>
      <c r="E7" s="7"/>
      <c r="F7" s="6"/>
      <c r="H7" s="56"/>
      <c r="I7" s="56"/>
      <c r="J7" s="56"/>
    </row>
    <row r="8" spans="1:11" ht="41.4" customHeight="1" x14ac:dyDescent="0.25">
      <c r="A8" s="9" t="s">
        <v>1</v>
      </c>
      <c r="B8" s="9" t="s">
        <v>10</v>
      </c>
      <c r="C8" s="9" t="s">
        <v>9</v>
      </c>
      <c r="D8" s="9" t="s">
        <v>11</v>
      </c>
      <c r="J8" s="56"/>
    </row>
    <row r="9" spans="1:11" x14ac:dyDescent="0.25">
      <c r="A9" s="97" t="s">
        <v>2</v>
      </c>
      <c r="B9" s="76">
        <v>1699685</v>
      </c>
      <c r="C9" s="5">
        <v>0.9</v>
      </c>
      <c r="D9" s="18">
        <f>B9/100*90</f>
        <v>1529716.4999999998</v>
      </c>
      <c r="G9" s="57"/>
      <c r="J9" s="56"/>
    </row>
    <row r="10" spans="1:11" x14ac:dyDescent="0.25">
      <c r="A10" s="97"/>
      <c r="B10" s="76"/>
      <c r="C10" s="5">
        <v>0.1</v>
      </c>
      <c r="D10" s="18">
        <f>B9/100*10</f>
        <v>169968.5</v>
      </c>
      <c r="I10" s="58"/>
      <c r="J10" s="56"/>
      <c r="K10" s="57"/>
    </row>
    <row r="11" spans="1:11" x14ac:dyDescent="0.25">
      <c r="A11" s="97" t="s">
        <v>3</v>
      </c>
      <c r="B11" s="76">
        <v>9660465</v>
      </c>
      <c r="C11" s="5">
        <v>0.9</v>
      </c>
      <c r="D11" s="18">
        <f>B11/100*90</f>
        <v>8694418.5</v>
      </c>
      <c r="G11" s="59"/>
      <c r="I11" s="58"/>
      <c r="J11" s="56"/>
    </row>
    <row r="12" spans="1:11" x14ac:dyDescent="0.25">
      <c r="A12" s="97"/>
      <c r="B12" s="76"/>
      <c r="C12" s="5">
        <v>0.1</v>
      </c>
      <c r="D12" s="18">
        <f>B11/100*10</f>
        <v>966046.5</v>
      </c>
      <c r="G12" s="56"/>
      <c r="I12" s="37"/>
      <c r="J12" s="56"/>
      <c r="K12" s="57"/>
    </row>
    <row r="13" spans="1:11" x14ac:dyDescent="0.25">
      <c r="A13" s="97" t="s">
        <v>4</v>
      </c>
      <c r="B13" s="76">
        <v>21042744</v>
      </c>
      <c r="C13" s="5">
        <v>0.9</v>
      </c>
      <c r="D13" s="18">
        <f>B13/100*90</f>
        <v>18938469.600000001</v>
      </c>
      <c r="G13" s="60"/>
      <c r="I13" s="37"/>
      <c r="J13" s="56"/>
    </row>
    <row r="14" spans="1:11" x14ac:dyDescent="0.25">
      <c r="A14" s="97"/>
      <c r="B14" s="76"/>
      <c r="C14" s="5">
        <v>0.1</v>
      </c>
      <c r="D14" s="18">
        <f>B13-D13</f>
        <v>2104274.3999999985</v>
      </c>
      <c r="G14" s="56"/>
      <c r="I14" s="58"/>
      <c r="J14" s="56"/>
      <c r="K14" s="57"/>
    </row>
    <row r="15" spans="1:11" x14ac:dyDescent="0.25">
      <c r="A15" s="97" t="s">
        <v>5</v>
      </c>
      <c r="B15" s="76">
        <v>9549732</v>
      </c>
      <c r="C15" s="5">
        <v>0.9</v>
      </c>
      <c r="D15" s="19">
        <f>B15/100*90</f>
        <v>8594758.8000000007</v>
      </c>
      <c r="E15" s="39"/>
      <c r="F15" s="40"/>
      <c r="G15" s="56"/>
      <c r="H15" s="56"/>
      <c r="I15" s="40"/>
      <c r="J15" s="56"/>
    </row>
    <row r="16" spans="1:11" x14ac:dyDescent="0.25">
      <c r="A16" s="97"/>
      <c r="B16" s="76"/>
      <c r="C16" s="5">
        <v>0.1</v>
      </c>
      <c r="D16" s="19">
        <f>B15/100*10</f>
        <v>954973.20000000007</v>
      </c>
      <c r="H16" s="43"/>
      <c r="I16" s="58"/>
      <c r="J16" s="43"/>
      <c r="K16" s="57"/>
    </row>
    <row r="17" spans="1:12" ht="39.6" customHeight="1" x14ac:dyDescent="0.25">
      <c r="A17" s="10"/>
      <c r="B17" s="11"/>
      <c r="C17" s="12"/>
      <c r="D17" s="13"/>
      <c r="H17" s="43"/>
      <c r="I17" s="61"/>
      <c r="J17" s="43"/>
      <c r="K17" s="57"/>
      <c r="L17" s="57"/>
    </row>
    <row r="18" spans="1:12" ht="27.6" x14ac:dyDescent="0.25">
      <c r="A18" s="8" t="s">
        <v>30</v>
      </c>
      <c r="B18" s="9" t="s">
        <v>32</v>
      </c>
      <c r="C18" s="9" t="s">
        <v>33</v>
      </c>
      <c r="D18" s="9" t="s">
        <v>34</v>
      </c>
      <c r="E18" s="9" t="s">
        <v>35</v>
      </c>
      <c r="F18" s="9" t="s">
        <v>36</v>
      </c>
      <c r="H18" s="62"/>
    </row>
    <row r="19" spans="1:12" x14ac:dyDescent="0.25">
      <c r="A19" s="14" t="s">
        <v>4</v>
      </c>
      <c r="B19" s="20">
        <v>683208.01</v>
      </c>
      <c r="C19" s="20">
        <v>629537.59</v>
      </c>
      <c r="D19" s="21">
        <f>AVERAGE(B19:C19)</f>
        <v>656372.80000000005</v>
      </c>
      <c r="E19" s="22">
        <v>1353119.04</v>
      </c>
      <c r="F19" s="65">
        <f>AVERAGE(D19,E19)</f>
        <v>1004745.92</v>
      </c>
    </row>
    <row r="20" spans="1:12" ht="24" customHeight="1" x14ac:dyDescent="0.25">
      <c r="A20" s="10"/>
      <c r="B20" s="11"/>
      <c r="C20" s="12"/>
      <c r="D20" s="13"/>
      <c r="H20" s="43"/>
      <c r="I20" s="43"/>
      <c r="J20" s="43"/>
    </row>
    <row r="21" spans="1:12" x14ac:dyDescent="0.25">
      <c r="A21" s="36"/>
    </row>
    <row r="22" spans="1:12" ht="27.6" x14ac:dyDescent="0.25">
      <c r="A22" s="9" t="s">
        <v>1</v>
      </c>
      <c r="B22" s="9" t="s">
        <v>11</v>
      </c>
      <c r="C22" s="9" t="s">
        <v>7</v>
      </c>
      <c r="D22" s="9" t="s">
        <v>37</v>
      </c>
      <c r="E22" s="1"/>
      <c r="F22" s="57"/>
    </row>
    <row r="23" spans="1:12" x14ac:dyDescent="0.25">
      <c r="A23" s="74" t="s">
        <v>2</v>
      </c>
      <c r="B23" s="100">
        <f>+D9</f>
        <v>1529716.4999999998</v>
      </c>
      <c r="C23" s="54" t="s">
        <v>28</v>
      </c>
      <c r="D23" s="73">
        <f>B23*20%</f>
        <v>305943.3</v>
      </c>
      <c r="E23" s="1"/>
      <c r="F23" s="1"/>
    </row>
    <row r="24" spans="1:12" x14ac:dyDescent="0.25">
      <c r="A24" s="74"/>
      <c r="B24" s="100"/>
      <c r="C24" s="54" t="s">
        <v>50</v>
      </c>
      <c r="D24" s="73">
        <f>B23*20%</f>
        <v>305943.3</v>
      </c>
      <c r="E24" s="1"/>
      <c r="F24" s="63"/>
    </row>
    <row r="25" spans="1:12" x14ac:dyDescent="0.25">
      <c r="A25" s="74"/>
      <c r="B25" s="100"/>
      <c r="C25" s="54" t="s">
        <v>46</v>
      </c>
      <c r="D25" s="73">
        <f>B23*60%</f>
        <v>917829.89999999979</v>
      </c>
      <c r="E25" s="1"/>
      <c r="F25" s="63"/>
    </row>
    <row r="26" spans="1:12" x14ac:dyDescent="0.25">
      <c r="A26" s="74" t="s">
        <v>3</v>
      </c>
      <c r="B26" s="100">
        <f>+D11</f>
        <v>8694418.5</v>
      </c>
      <c r="C26" s="54" t="s">
        <v>28</v>
      </c>
      <c r="D26" s="73">
        <f>B26*20%</f>
        <v>1738883.7000000002</v>
      </c>
      <c r="E26" s="1"/>
      <c r="F26" s="63"/>
    </row>
    <row r="27" spans="1:12" x14ac:dyDescent="0.25">
      <c r="A27" s="74"/>
      <c r="B27" s="100"/>
      <c r="C27" s="54" t="s">
        <v>50</v>
      </c>
      <c r="D27" s="73">
        <f>B26*20%</f>
        <v>1738883.7000000002</v>
      </c>
      <c r="E27" s="1"/>
      <c r="F27" s="1"/>
    </row>
    <row r="28" spans="1:12" x14ac:dyDescent="0.25">
      <c r="A28" s="74"/>
      <c r="B28" s="100"/>
      <c r="C28" s="54" t="s">
        <v>46</v>
      </c>
      <c r="D28" s="73">
        <f>B26*60%</f>
        <v>5216651.0999999996</v>
      </c>
      <c r="E28" s="1"/>
      <c r="F28" s="1"/>
    </row>
    <row r="29" spans="1:12" x14ac:dyDescent="0.25">
      <c r="A29" s="74" t="s">
        <v>15</v>
      </c>
      <c r="B29" s="100">
        <f>D13-F19</f>
        <v>17933723.68</v>
      </c>
      <c r="C29" s="54" t="s">
        <v>28</v>
      </c>
      <c r="D29" s="73">
        <f>B29*20%</f>
        <v>3586744.736</v>
      </c>
      <c r="E29" s="1"/>
      <c r="F29" s="1"/>
    </row>
    <row r="30" spans="1:12" x14ac:dyDescent="0.25">
      <c r="A30" s="74"/>
      <c r="B30" s="100"/>
      <c r="C30" s="54" t="s">
        <v>50</v>
      </c>
      <c r="D30" s="73">
        <f>B29*20%</f>
        <v>3586744.736</v>
      </c>
      <c r="E30" s="1"/>
      <c r="F30" s="1"/>
    </row>
    <row r="31" spans="1:12" x14ac:dyDescent="0.25">
      <c r="A31" s="74"/>
      <c r="B31" s="100"/>
      <c r="C31" s="54" t="s">
        <v>46</v>
      </c>
      <c r="D31" s="73">
        <f>B29*60%</f>
        <v>10760234.207999999</v>
      </c>
      <c r="E31" s="1"/>
      <c r="F31" s="1"/>
    </row>
    <row r="32" spans="1:12" x14ac:dyDescent="0.25">
      <c r="A32" s="74" t="s">
        <v>5</v>
      </c>
      <c r="B32" s="100">
        <f>D15</f>
        <v>8594758.8000000007</v>
      </c>
      <c r="C32" s="54" t="s">
        <v>28</v>
      </c>
      <c r="D32" s="73">
        <f>B32*20%</f>
        <v>1718951.7600000002</v>
      </c>
      <c r="E32" s="1"/>
      <c r="F32" s="1"/>
    </row>
    <row r="33" spans="1:9" x14ac:dyDescent="0.25">
      <c r="A33" s="74"/>
      <c r="B33" s="100"/>
      <c r="C33" s="54" t="s">
        <v>50</v>
      </c>
      <c r="D33" s="73">
        <f>B32*20%</f>
        <v>1718951.7600000002</v>
      </c>
      <c r="E33" s="1"/>
      <c r="F33" s="1"/>
    </row>
    <row r="34" spans="1:9" x14ac:dyDescent="0.25">
      <c r="A34" s="74"/>
      <c r="B34" s="100"/>
      <c r="C34" s="54" t="s">
        <v>46</v>
      </c>
      <c r="D34" s="73">
        <f>B32*60%</f>
        <v>5156855.28</v>
      </c>
      <c r="E34" s="63"/>
      <c r="F34" s="1"/>
    </row>
    <row r="35" spans="1:9" x14ac:dyDescent="0.25">
      <c r="A35" s="1" t="s">
        <v>31</v>
      </c>
      <c r="E35" s="64"/>
      <c r="F35" s="1"/>
      <c r="G35" s="43"/>
      <c r="H35" s="43"/>
      <c r="I35" s="43"/>
    </row>
    <row r="36" spans="1:9" x14ac:dyDescent="0.25">
      <c r="F36" s="43"/>
      <c r="G36" s="43"/>
      <c r="H36" s="43"/>
      <c r="I36" s="43"/>
    </row>
    <row r="37" spans="1:9" x14ac:dyDescent="0.25">
      <c r="F37" s="43"/>
      <c r="G37" s="43"/>
      <c r="H37" s="43"/>
      <c r="I37" s="43"/>
    </row>
    <row r="39" spans="1:9" ht="27.6" x14ac:dyDescent="0.25">
      <c r="A39" s="9" t="s">
        <v>7</v>
      </c>
      <c r="B39" s="9" t="s">
        <v>27</v>
      </c>
    </row>
    <row r="40" spans="1:9" x14ac:dyDescent="0.25">
      <c r="A40" s="54" t="s">
        <v>28</v>
      </c>
      <c r="B40" s="41">
        <f>D23+D26+D29+D32</f>
        <v>7350523.4960000012</v>
      </c>
    </row>
    <row r="41" spans="1:9" x14ac:dyDescent="0.25">
      <c r="A41" s="54" t="s">
        <v>50</v>
      </c>
      <c r="B41" s="41">
        <f>D24+D27+D30+D33</f>
        <v>7350523.4960000012</v>
      </c>
    </row>
    <row r="42" spans="1:9" x14ac:dyDescent="0.25">
      <c r="A42" s="54" t="s">
        <v>46</v>
      </c>
      <c r="B42" s="41">
        <f>D25+D28+D31+D34</f>
        <v>22051570.487999998</v>
      </c>
    </row>
    <row r="43" spans="1:9" x14ac:dyDescent="0.25">
      <c r="A43" s="54" t="s">
        <v>30</v>
      </c>
      <c r="B43" s="41">
        <f>+F19</f>
        <v>1004745.92</v>
      </c>
    </row>
  </sheetData>
  <mergeCells count="16">
    <mergeCell ref="B26:B28"/>
    <mergeCell ref="B29:B31"/>
    <mergeCell ref="B32:B34"/>
    <mergeCell ref="A23:A25"/>
    <mergeCell ref="B23:B25"/>
    <mergeCell ref="A26:A28"/>
    <mergeCell ref="A29:A31"/>
    <mergeCell ref="A32:A34"/>
    <mergeCell ref="A15:A16"/>
    <mergeCell ref="B15:B16"/>
    <mergeCell ref="A9:A10"/>
    <mergeCell ref="B9:B10"/>
    <mergeCell ref="A11:A12"/>
    <mergeCell ref="B11:B12"/>
    <mergeCell ref="A13:A14"/>
    <mergeCell ref="B13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ASL Sassari</vt:lpstr>
      <vt:lpstr>ASL Nuoro</vt:lpstr>
      <vt:lpstr>ASL Ogliastra</vt:lpstr>
      <vt:lpstr>ASL Mediocampidano </vt:lpstr>
      <vt:lpstr>ASL Sulcis </vt:lpstr>
      <vt:lpstr>ASL Cagliari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Fanni</dc:creator>
  <cp:lastModifiedBy>Alice Fanni</cp:lastModifiedBy>
  <dcterms:created xsi:type="dcterms:W3CDTF">2025-02-18T12:25:19Z</dcterms:created>
  <dcterms:modified xsi:type="dcterms:W3CDTF">2025-03-28T10:42:50Z</dcterms:modified>
</cp:coreProperties>
</file>