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368" windowHeight="4800"/>
  </bookViews>
  <sheets>
    <sheet name="Foglio1" sheetId="1" r:id="rId1"/>
  </sheets>
  <definedNames>
    <definedName name="_xlnm._FilterDatabase" localSheetId="0" hidden="1">Foglio1!$A$2:$A$29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9" i="1"/>
  <c r="E27" i="1"/>
  <c r="E20" i="1"/>
  <c r="E11" i="1"/>
  <c r="H11" i="1" l="1"/>
  <c r="H25" i="1"/>
  <c r="H26" i="1"/>
  <c r="H27" i="1"/>
  <c r="H28" i="1"/>
  <c r="H29" i="1"/>
  <c r="H21" i="1"/>
  <c r="H23" i="1"/>
  <c r="H24" i="1"/>
  <c r="H19" i="1"/>
  <c r="H20" i="1"/>
  <c r="H15" i="1"/>
  <c r="H16" i="1"/>
  <c r="H17" i="1"/>
  <c r="H18" i="1"/>
  <c r="H14" i="1"/>
  <c r="G13" i="1" l="1"/>
  <c r="G9" i="1" l="1"/>
  <c r="F9" i="1"/>
  <c r="H4" i="1"/>
  <c r="H5" i="1"/>
  <c r="H6" i="1"/>
  <c r="H7" i="1"/>
  <c r="H8" i="1"/>
  <c r="H10" i="1"/>
  <c r="H9" i="1" l="1"/>
  <c r="F13" i="1" l="1"/>
  <c r="H13" i="1" s="1"/>
  <c r="I13" i="1" s="1"/>
  <c r="D19" i="1" l="1"/>
  <c r="E19" i="1" s="1"/>
  <c r="H12" i="1" l="1"/>
  <c r="E12" i="1" l="1"/>
  <c r="I19" i="1" l="1"/>
  <c r="H3" i="1" l="1"/>
  <c r="G22" i="1" l="1"/>
  <c r="F22" i="1"/>
  <c r="H22" i="1" l="1"/>
  <c r="E3" i="1"/>
  <c r="I3" i="1" s="1"/>
  <c r="E5" i="1"/>
  <c r="I5" i="1" s="1"/>
  <c r="E6" i="1"/>
  <c r="I6" i="1" s="1"/>
  <c r="E7" i="1"/>
  <c r="I7" i="1" s="1"/>
  <c r="E8" i="1"/>
  <c r="I8" i="1" s="1"/>
  <c r="E9" i="1"/>
  <c r="I9" i="1" s="1"/>
  <c r="E10" i="1"/>
  <c r="E13" i="1"/>
  <c r="E14" i="1"/>
  <c r="E15" i="1"/>
  <c r="E16" i="1"/>
  <c r="E17" i="1"/>
  <c r="E18" i="1"/>
  <c r="E21" i="1"/>
  <c r="E22" i="1"/>
  <c r="E23" i="1"/>
  <c r="E24" i="1"/>
  <c r="E25" i="1"/>
  <c r="E26" i="1"/>
  <c r="E4" i="1"/>
  <c r="I30" i="1" l="1"/>
</calcChain>
</file>

<file path=xl/sharedStrings.xml><?xml version="1.0" encoding="utf-8"?>
<sst xmlns="http://schemas.openxmlformats.org/spreadsheetml/2006/main" count="90" uniqueCount="69">
  <si>
    <t>ANTES</t>
  </si>
  <si>
    <t>DIANOVA COOPERATIVA SOCIALE</t>
  </si>
  <si>
    <t>CENTRO FISIOTERAPICO S.B. SRL</t>
  </si>
  <si>
    <t>CENTRO DI RIABILITAZIONE LOGOS GESTI E PAROLE</t>
  </si>
  <si>
    <t>CENTRO SAN BIAGIO SRL</t>
  </si>
  <si>
    <t>CRN - CENTRO RIABILITAZIONE NEUROPATICI</t>
  </si>
  <si>
    <t>CENTRO FKT DOTT. S. MELE SRL</t>
  </si>
  <si>
    <t xml:space="preserve">CENTRO RNM DI RIABILITAZIONE NEURO-PSICO MOTORIA </t>
  </si>
  <si>
    <t>COOP. PROGETTO UOMO CASA SATTA</t>
  </si>
  <si>
    <t>OPERA GESU' NAZARENO SRL</t>
  </si>
  <si>
    <t>FONDAZIONE STEFANIA RANDAZZO</t>
  </si>
  <si>
    <t>ASSOCIAZIONE ITALIANA ASSISTENZA AGLI SPASTICI CAGLIARI</t>
  </si>
  <si>
    <t>NUOVO CENTRO FISIOTERAPICO SRL</t>
  </si>
  <si>
    <t>HOSPICE MADONNA DI FATIMA SOC. COOP.</t>
  </si>
  <si>
    <t>SMERALDA RSA DI PADRU SRL</t>
  </si>
  <si>
    <t>CENTRO D'ASCOLTO MADONNA DEL ROSARIO</t>
  </si>
  <si>
    <t>CENTRO DI MEDICINA FISICA E RIABILITATIVA C.M.F. SRL</t>
  </si>
  <si>
    <t>R.S.A. MONSIGNOR ANGIONI CONGREGAZIONE FIGLIE DI MARIA</t>
  </si>
  <si>
    <t>RESIDENZA SANITARIA ASSISTENZIALE VILLA SAN GIUSEPPE - FONDAZIONE ISTITUTI RIUNITI villa San Giuseppe</t>
  </si>
  <si>
    <t xml:space="preserve">COMUNITA' SANTA CATERINA COOP. SOCIALE L'ARCA </t>
  </si>
  <si>
    <t>RESIDENZA SANITARIA ASSISTENZIALE E CENTRO DIURNO INTEGRATO ROSA DEL MARGANAI SAN RAFFAELE</t>
  </si>
  <si>
    <t>RISTORO EFFETTIVO</t>
  </si>
  <si>
    <t>CENTRO D'ASCOLTO MADONNA DEL ROSARIO Betania e San Michele</t>
  </si>
  <si>
    <t>RIABILITAZIONE GLOBALE</t>
  </si>
  <si>
    <t>STRUTTURA</t>
  </si>
  <si>
    <t>VARI</t>
  </si>
  <si>
    <t>via dei carroz 14 Cagliari</t>
  </si>
  <si>
    <t>C.so Umberto Ghilarza</t>
  </si>
  <si>
    <t>Via Brotzu Milis</t>
  </si>
  <si>
    <t>Via dalla Chiesa Iglesias</t>
  </si>
  <si>
    <t>Via Perdosa 14 Quartu</t>
  </si>
  <si>
    <t>Isili Sestu Monserrato</t>
  </si>
  <si>
    <t>Via B.Sassari Suni</t>
  </si>
  <si>
    <t>Via Roma Settimo S.Pietro</t>
  </si>
  <si>
    <t>Via Angioy Nuoro</t>
  </si>
  <si>
    <t>Olbia via Galvani</t>
  </si>
  <si>
    <t>Loc.Gutturu Turri Ortacesus</t>
  </si>
  <si>
    <t>Monastir Selargius Vallermosa</t>
  </si>
  <si>
    <t>Via Valle Gardona Sassari</t>
  </si>
  <si>
    <t>Quartu S.E.</t>
  </si>
  <si>
    <t>Sassari e Quartu S.E.</t>
  </si>
  <si>
    <t>Serramanna e Guspini</t>
  </si>
  <si>
    <t>Via Santa Maria Bambina  11 Oristano</t>
  </si>
  <si>
    <t>CODESS RESIDENZA SANITARIA ASSISTENZIALE SANT'ELIA/CODESS SOCIALE SOC. COOP. SOCIALE SA NUXI</t>
  </si>
  <si>
    <t>Via Su Giuventu Nuxis/Via Pubusa Nuxis</t>
  </si>
  <si>
    <t>INDIRIZZO FORNITURA</t>
  </si>
  <si>
    <t>Via Zanetti Ginevra</t>
  </si>
  <si>
    <t>Ussassai e Gairo</t>
  </si>
  <si>
    <t>Budoni La Maddalena</t>
  </si>
  <si>
    <t>Villacidro Morgongiori</t>
  </si>
  <si>
    <t xml:space="preserve">FONDAZIONE NS. SIGNORA DEL RIMEDIO </t>
  </si>
  <si>
    <t>Dipendenze</t>
  </si>
  <si>
    <t>Hiv/Aids</t>
  </si>
  <si>
    <t>Salute mentale</t>
  </si>
  <si>
    <t xml:space="preserve">San Lorenzo e la Casa di Angela </t>
  </si>
  <si>
    <t>Via Olanda Quartu</t>
  </si>
  <si>
    <t>CASA EMMAUS</t>
  </si>
  <si>
    <t>RSA-CDI - Hospice</t>
  </si>
  <si>
    <t xml:space="preserve">RSA-CDI - Hospice/ Salute mentale </t>
  </si>
  <si>
    <t>STUDIO FKT DR S. MELE SRL</t>
  </si>
  <si>
    <t xml:space="preserve">RSA/RIABILITAZIONE </t>
  </si>
  <si>
    <t>BUDGET 2022</t>
  </si>
  <si>
    <t>PERCENTUALE MASSIMA DA RICONOSCERE 0,8 %</t>
  </si>
  <si>
    <t xml:space="preserve">MACROLIVELLO ASSISTENZIALE </t>
  </si>
  <si>
    <t>COSTI 2021</t>
  </si>
  <si>
    <t>COSTI 2022</t>
  </si>
  <si>
    <t>DIFFERENZA COSTI 2022 -2021</t>
  </si>
  <si>
    <t>Allegato B</t>
  </si>
  <si>
    <t>TOTALE RISTORI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</si>
</sst>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u/>
      <sz val="12"/>
      <color rgb="FF0000FF"/>
      <name val="Calibri"/>
      <family val="2"/>
      <charset val="1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28">
    <xf numFmtId="0" fontId="0" fillId="0" borderId="0" xfId="0"/>
    <xf numFmtId="0" fontId="0" fillId="0" borderId="1" xfId="0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top" wrapText="1"/>
    </xf>
    <xf numFmtId="44" fontId="2" fillId="0" borderId="1" xfId="0" applyNumberFormat="1" applyFont="1" applyFill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center" vertical="center" wrapText="1"/>
    </xf>
    <xf numFmtId="44" fontId="3" fillId="0" borderId="2" xfId="0" applyNumberFormat="1" applyFont="1" applyFill="1" applyBorder="1" applyAlignment="1">
      <alignment horizontal="center" vertical="center" wrapText="1"/>
    </xf>
    <xf numFmtId="44" fontId="9" fillId="0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44" fontId="6" fillId="0" borderId="1" xfId="0" applyNumberFormat="1" applyFont="1" applyFill="1" applyBorder="1" applyAlignment="1">
      <alignment horizontal="center" vertical="center" wrapText="1"/>
    </xf>
    <xf numFmtId="44" fontId="2" fillId="0" borderId="1" xfId="1" applyNumberFormat="1" applyFont="1" applyFill="1" applyBorder="1" applyAlignment="1" applyProtection="1">
      <alignment horizontal="center" vertical="center" wrapText="1"/>
    </xf>
    <xf numFmtId="44" fontId="10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44" fontId="5" fillId="0" borderId="0" xfId="0" applyNumberFormat="1" applyFont="1" applyFill="1" applyAlignment="1">
      <alignment horizontal="center" vertical="center" wrapText="1"/>
    </xf>
    <xf numFmtId="44" fontId="6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top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</cellXfs>
  <cellStyles count="2">
    <cellStyle name="Collegamento ipertestuale" xfId="1" builtinId="8"/>
    <cellStyle name="Normale" xfId="0" builtinId="0"/>
  </cellStyles>
  <dxfs count="1">
    <dxf>
      <fill>
        <patternFill patternType="solid">
          <fgColor rgb="FF00B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topLeftCell="A17" zoomScale="78" zoomScaleNormal="78" workbookViewId="0">
      <selection activeCell="I30" sqref="I30"/>
    </sheetView>
  </sheetViews>
  <sheetFormatPr defaultColWidth="20.33203125" defaultRowHeight="14.4" x14ac:dyDescent="0.3"/>
  <cols>
    <col min="1" max="1" width="23.5546875" style="4" customWidth="1"/>
    <col min="2" max="2" width="25.44140625" style="4" customWidth="1"/>
    <col min="3" max="3" width="20.33203125" style="4" customWidth="1"/>
    <col min="4" max="4" width="20.33203125" style="19" customWidth="1"/>
    <col min="5" max="5" width="24" style="20" customWidth="1"/>
    <col min="6" max="6" width="22.6640625" style="20" customWidth="1"/>
    <col min="7" max="7" width="22.5546875" style="20" customWidth="1"/>
    <col min="8" max="8" width="20.33203125" style="20" customWidth="1"/>
    <col min="9" max="9" width="20.33203125" style="20"/>
    <col min="10" max="16384" width="20.33203125" style="4"/>
  </cols>
  <sheetData>
    <row r="1" spans="1:9" ht="37.5" customHeight="1" x14ac:dyDescent="0.3">
      <c r="A1" s="24" t="s">
        <v>67</v>
      </c>
    </row>
    <row r="2" spans="1:9" s="22" customFormat="1" ht="51" customHeight="1" x14ac:dyDescent="0.3">
      <c r="A2" s="21" t="s">
        <v>24</v>
      </c>
      <c r="B2" s="21" t="s">
        <v>63</v>
      </c>
      <c r="C2" s="21" t="s">
        <v>45</v>
      </c>
      <c r="D2" s="12" t="s">
        <v>61</v>
      </c>
      <c r="E2" s="13" t="s">
        <v>62</v>
      </c>
      <c r="F2" s="23" t="s">
        <v>64</v>
      </c>
      <c r="G2" s="23" t="s">
        <v>65</v>
      </c>
      <c r="H2" s="13" t="s">
        <v>66</v>
      </c>
      <c r="I2" s="13" t="s">
        <v>21</v>
      </c>
    </row>
    <row r="3" spans="1:9" ht="54" customHeight="1" x14ac:dyDescent="0.3">
      <c r="A3" s="8" t="s">
        <v>11</v>
      </c>
      <c r="B3" s="14" t="s">
        <v>23</v>
      </c>
      <c r="C3" s="14" t="s">
        <v>25</v>
      </c>
      <c r="D3" s="9">
        <v>18106171.57</v>
      </c>
      <c r="E3" s="13">
        <f t="shared" ref="E3:E11" si="0">0.8/100*D3</f>
        <v>144849.37256000002</v>
      </c>
      <c r="F3" s="15">
        <v>686583.38</v>
      </c>
      <c r="G3" s="11">
        <v>1231548.52</v>
      </c>
      <c r="H3" s="15">
        <f t="shared" ref="H3:H14" si="1">G3-F3</f>
        <v>544965.14</v>
      </c>
      <c r="I3" s="13">
        <f>E3</f>
        <v>144849.37256000002</v>
      </c>
    </row>
    <row r="4" spans="1:9" ht="66.75" customHeight="1" x14ac:dyDescent="0.3">
      <c r="A4" s="1" t="s">
        <v>19</v>
      </c>
      <c r="B4" s="3" t="s">
        <v>53</v>
      </c>
      <c r="C4" s="3" t="s">
        <v>27</v>
      </c>
      <c r="D4" s="9">
        <v>708403.33</v>
      </c>
      <c r="E4" s="13">
        <f t="shared" si="0"/>
        <v>5667.2266399999999</v>
      </c>
      <c r="F4" s="15">
        <v>1690.68</v>
      </c>
      <c r="G4" s="10">
        <v>2215.66</v>
      </c>
      <c r="H4" s="15">
        <f t="shared" si="1"/>
        <v>524.97999999999979</v>
      </c>
      <c r="I4" s="13">
        <v>524.98</v>
      </c>
    </row>
    <row r="5" spans="1:9" ht="72" x14ac:dyDescent="0.3">
      <c r="A5" s="1" t="s">
        <v>18</v>
      </c>
      <c r="B5" s="2" t="s">
        <v>57</v>
      </c>
      <c r="C5" s="2" t="s">
        <v>28</v>
      </c>
      <c r="D5" s="16">
        <v>3127180.02</v>
      </c>
      <c r="E5" s="13">
        <f t="shared" si="0"/>
        <v>25017.440160000002</v>
      </c>
      <c r="F5" s="15">
        <v>59490.7</v>
      </c>
      <c r="G5" s="10">
        <v>121162.37</v>
      </c>
      <c r="H5" s="15">
        <f t="shared" si="1"/>
        <v>61671.67</v>
      </c>
      <c r="I5" s="13">
        <f>E5</f>
        <v>25017.440160000002</v>
      </c>
    </row>
    <row r="6" spans="1:9" ht="72" x14ac:dyDescent="0.3">
      <c r="A6" s="1" t="s">
        <v>20</v>
      </c>
      <c r="B6" s="2" t="s">
        <v>57</v>
      </c>
      <c r="C6" s="2" t="s">
        <v>29</v>
      </c>
      <c r="D6" s="16">
        <v>3812181.48</v>
      </c>
      <c r="E6" s="13">
        <f t="shared" si="0"/>
        <v>30497.451840000002</v>
      </c>
      <c r="F6" s="15">
        <v>196854.73</v>
      </c>
      <c r="G6" s="15">
        <v>415590.54</v>
      </c>
      <c r="H6" s="15">
        <f t="shared" si="1"/>
        <v>218735.80999999997</v>
      </c>
      <c r="I6" s="13">
        <f>E6</f>
        <v>30497.451840000002</v>
      </c>
    </row>
    <row r="7" spans="1:9" ht="28.8" x14ac:dyDescent="0.3">
      <c r="A7" s="1" t="s">
        <v>12</v>
      </c>
      <c r="B7" s="14" t="s">
        <v>23</v>
      </c>
      <c r="C7" s="3" t="s">
        <v>26</v>
      </c>
      <c r="D7" s="9">
        <v>622261.11</v>
      </c>
      <c r="E7" s="13">
        <f t="shared" si="0"/>
        <v>4978.0888800000002</v>
      </c>
      <c r="F7" s="15">
        <v>32604.97</v>
      </c>
      <c r="G7" s="15">
        <v>52737.85</v>
      </c>
      <c r="H7" s="15">
        <f t="shared" si="1"/>
        <v>20132.879999999997</v>
      </c>
      <c r="I7" s="13">
        <f>E7</f>
        <v>4978.0888800000002</v>
      </c>
    </row>
    <row r="8" spans="1:9" ht="57.6" x14ac:dyDescent="0.3">
      <c r="A8" s="1" t="s">
        <v>17</v>
      </c>
      <c r="B8" s="2" t="s">
        <v>57</v>
      </c>
      <c r="C8" s="3" t="s">
        <v>30</v>
      </c>
      <c r="D8" s="9">
        <v>4737989.3499999996</v>
      </c>
      <c r="E8" s="13">
        <f t="shared" si="0"/>
        <v>37903.914799999999</v>
      </c>
      <c r="F8" s="15">
        <v>195599.92</v>
      </c>
      <c r="G8" s="10">
        <v>333998.46000000002</v>
      </c>
      <c r="H8" s="15">
        <f t="shared" si="1"/>
        <v>138398.54</v>
      </c>
      <c r="I8" s="13">
        <f>E8</f>
        <v>37903.914799999999</v>
      </c>
    </row>
    <row r="9" spans="1:9" ht="15" x14ac:dyDescent="0.3">
      <c r="A9" s="7" t="s">
        <v>0</v>
      </c>
      <c r="B9" s="3" t="s">
        <v>53</v>
      </c>
      <c r="C9" s="5" t="s">
        <v>47</v>
      </c>
      <c r="D9" s="9">
        <v>1166359.93</v>
      </c>
      <c r="E9" s="13">
        <f t="shared" si="0"/>
        <v>9330.8794399999988</v>
      </c>
      <c r="F9" s="15">
        <f>7289.41+13836.47</f>
        <v>21125.879999999997</v>
      </c>
      <c r="G9" s="10">
        <f>25677.67+27694.99</f>
        <v>53372.66</v>
      </c>
      <c r="H9" s="15">
        <f t="shared" si="1"/>
        <v>32246.780000000006</v>
      </c>
      <c r="I9" s="13">
        <f>E9</f>
        <v>9330.8794399999988</v>
      </c>
    </row>
    <row r="10" spans="1:9" ht="43.2" x14ac:dyDescent="0.3">
      <c r="A10" s="1" t="s">
        <v>16</v>
      </c>
      <c r="B10" s="14" t="s">
        <v>23</v>
      </c>
      <c r="C10" s="6" t="s">
        <v>55</v>
      </c>
      <c r="D10" s="9">
        <v>482022.09</v>
      </c>
      <c r="E10" s="13">
        <f t="shared" si="0"/>
        <v>3856.1767200000004</v>
      </c>
      <c r="F10" s="15">
        <v>8562.07</v>
      </c>
      <c r="G10" s="10">
        <v>9174.49</v>
      </c>
      <c r="H10" s="15">
        <f t="shared" si="1"/>
        <v>612.42000000000007</v>
      </c>
      <c r="I10" s="13">
        <v>612.41999999999996</v>
      </c>
    </row>
    <row r="11" spans="1:9" ht="28.8" x14ac:dyDescent="0.3">
      <c r="A11" s="1" t="s">
        <v>56</v>
      </c>
      <c r="B11" s="6" t="s">
        <v>51</v>
      </c>
      <c r="C11" s="6" t="s">
        <v>54</v>
      </c>
      <c r="D11" s="9">
        <v>1212735.9099999999</v>
      </c>
      <c r="E11" s="13">
        <f t="shared" si="0"/>
        <v>9701.887279999999</v>
      </c>
      <c r="F11" s="15">
        <v>67529.8</v>
      </c>
      <c r="G11" s="10">
        <v>92519.9</v>
      </c>
      <c r="H11" s="15">
        <f t="shared" si="1"/>
        <v>24990.099999999991</v>
      </c>
      <c r="I11" s="13">
        <v>9701.89</v>
      </c>
    </row>
    <row r="12" spans="1:9" ht="28.8" x14ac:dyDescent="0.3">
      <c r="A12" s="1" t="s">
        <v>50</v>
      </c>
      <c r="B12" s="14" t="s">
        <v>23</v>
      </c>
      <c r="C12" s="1" t="s">
        <v>42</v>
      </c>
      <c r="D12" s="9">
        <v>6191076.8899999997</v>
      </c>
      <c r="E12" s="13">
        <f t="shared" ref="E12:E18" si="2">0.8/100*D12</f>
        <v>49528.615119999995</v>
      </c>
      <c r="F12" s="15">
        <v>91825.16</v>
      </c>
      <c r="G12" s="10">
        <v>161566.97</v>
      </c>
      <c r="H12" s="15">
        <f t="shared" si="1"/>
        <v>69741.81</v>
      </c>
      <c r="I12" s="13">
        <v>49528.62</v>
      </c>
    </row>
    <row r="13" spans="1:9" ht="43.2" x14ac:dyDescent="0.3">
      <c r="A13" s="1" t="s">
        <v>3</v>
      </c>
      <c r="B13" s="14" t="s">
        <v>23</v>
      </c>
      <c r="C13" s="1" t="s">
        <v>31</v>
      </c>
      <c r="D13" s="9">
        <v>914913.45</v>
      </c>
      <c r="E13" s="13">
        <f t="shared" si="2"/>
        <v>7319.3076000000001</v>
      </c>
      <c r="F13" s="15">
        <f>2279.1+4133.71+2159.08</f>
        <v>8571.89</v>
      </c>
      <c r="G13" s="10">
        <f>2888.8+5880.49+2662.13</f>
        <v>11431.420000000002</v>
      </c>
      <c r="H13" s="15">
        <f t="shared" si="1"/>
        <v>2859.5300000000025</v>
      </c>
      <c r="I13" s="13">
        <f>H13</f>
        <v>2859.5300000000025</v>
      </c>
    </row>
    <row r="14" spans="1:9" ht="28.8" x14ac:dyDescent="0.3">
      <c r="A14" s="1" t="s">
        <v>2</v>
      </c>
      <c r="B14" s="14" t="s">
        <v>23</v>
      </c>
      <c r="C14" s="3" t="s">
        <v>32</v>
      </c>
      <c r="D14" s="9">
        <v>266418.09999999998</v>
      </c>
      <c r="E14" s="13">
        <f t="shared" si="2"/>
        <v>2131.3447999999999</v>
      </c>
      <c r="F14" s="15">
        <v>1872.23</v>
      </c>
      <c r="G14" s="10">
        <v>2599.41</v>
      </c>
      <c r="H14" s="15">
        <f t="shared" si="1"/>
        <v>727.17999999999984</v>
      </c>
      <c r="I14" s="13">
        <v>727.18</v>
      </c>
    </row>
    <row r="15" spans="1:9" ht="28.8" x14ac:dyDescent="0.3">
      <c r="A15" s="1" t="s">
        <v>6</v>
      </c>
      <c r="B15" s="14" t="s">
        <v>23</v>
      </c>
      <c r="C15" s="3" t="s">
        <v>48</v>
      </c>
      <c r="D15" s="9">
        <v>588134.72</v>
      </c>
      <c r="E15" s="13">
        <f t="shared" si="2"/>
        <v>4705.0777600000001</v>
      </c>
      <c r="F15" s="10">
        <v>4318.28</v>
      </c>
      <c r="G15" s="10">
        <v>5735.86</v>
      </c>
      <c r="H15" s="15">
        <f t="shared" ref="H15:H29" si="3">G15-F15</f>
        <v>1417.58</v>
      </c>
      <c r="I15" s="13">
        <v>1417.58</v>
      </c>
    </row>
    <row r="16" spans="1:9" ht="28.8" x14ac:dyDescent="0.3">
      <c r="A16" s="1" t="s">
        <v>59</v>
      </c>
      <c r="B16" s="14" t="s">
        <v>23</v>
      </c>
      <c r="C16" s="3" t="s">
        <v>35</v>
      </c>
      <c r="D16" s="9">
        <v>610449.84</v>
      </c>
      <c r="E16" s="13">
        <f t="shared" si="2"/>
        <v>4883.59872</v>
      </c>
      <c r="F16" s="15">
        <v>6679.61</v>
      </c>
      <c r="G16" s="10">
        <v>6972.3</v>
      </c>
      <c r="H16" s="15">
        <f t="shared" si="3"/>
        <v>292.69000000000051</v>
      </c>
      <c r="I16" s="13">
        <v>292.69</v>
      </c>
    </row>
    <row r="17" spans="1:9" ht="43.2" x14ac:dyDescent="0.3">
      <c r="A17" s="1" t="s">
        <v>7</v>
      </c>
      <c r="B17" s="14" t="s">
        <v>23</v>
      </c>
      <c r="C17" s="3" t="s">
        <v>46</v>
      </c>
      <c r="D17" s="9">
        <v>1220406.6599999999</v>
      </c>
      <c r="E17" s="13">
        <f t="shared" si="2"/>
        <v>9763.253279999999</v>
      </c>
      <c r="F17" s="15">
        <v>2581.4</v>
      </c>
      <c r="G17" s="10">
        <v>2695.91</v>
      </c>
      <c r="H17" s="15">
        <f t="shared" si="3"/>
        <v>114.50999999999976</v>
      </c>
      <c r="I17" s="13">
        <v>114.51</v>
      </c>
    </row>
    <row r="18" spans="1:9" ht="15" x14ac:dyDescent="0.3">
      <c r="A18" s="1" t="s">
        <v>4</v>
      </c>
      <c r="B18" s="14" t="s">
        <v>23</v>
      </c>
      <c r="C18" s="3"/>
      <c r="D18" s="9">
        <v>1266960.43</v>
      </c>
      <c r="E18" s="13">
        <f t="shared" si="2"/>
        <v>10135.683439999999</v>
      </c>
      <c r="F18" s="10">
        <v>5487.48</v>
      </c>
      <c r="G18" s="10">
        <v>5508.04</v>
      </c>
      <c r="H18" s="15">
        <f t="shared" si="3"/>
        <v>20.5600000000004</v>
      </c>
      <c r="I18" s="13">
        <v>20.56</v>
      </c>
    </row>
    <row r="19" spans="1:9" ht="72" x14ac:dyDescent="0.3">
      <c r="A19" s="1" t="s">
        <v>43</v>
      </c>
      <c r="B19" s="2" t="s">
        <v>58</v>
      </c>
      <c r="C19" s="3" t="s">
        <v>44</v>
      </c>
      <c r="D19" s="9">
        <f>3239456.83+1158595.66</f>
        <v>4398052.49</v>
      </c>
      <c r="E19" s="13">
        <f t="shared" ref="E19:E29" si="4">0.8/100*D19</f>
        <v>35184.41992</v>
      </c>
      <c r="F19" s="15">
        <v>471806.08</v>
      </c>
      <c r="G19" s="10">
        <v>713979.13</v>
      </c>
      <c r="H19" s="15">
        <f t="shared" si="3"/>
        <v>242173.05</v>
      </c>
      <c r="I19" s="13">
        <f>E19</f>
        <v>35184.41992</v>
      </c>
    </row>
    <row r="20" spans="1:9" ht="28.8" x14ac:dyDescent="0.3">
      <c r="A20" s="1" t="s">
        <v>8</v>
      </c>
      <c r="B20" s="3" t="s">
        <v>53</v>
      </c>
      <c r="C20" s="3" t="s">
        <v>34</v>
      </c>
      <c r="D20" s="9">
        <v>292000</v>
      </c>
      <c r="E20" s="13">
        <f t="shared" si="4"/>
        <v>2336</v>
      </c>
      <c r="F20" s="10">
        <v>2458.0700000000002</v>
      </c>
      <c r="G20" s="10">
        <v>3900.91</v>
      </c>
      <c r="H20" s="15">
        <f t="shared" si="3"/>
        <v>1442.8399999999997</v>
      </c>
      <c r="I20" s="13">
        <v>1442.84</v>
      </c>
    </row>
    <row r="21" spans="1:9" ht="43.2" x14ac:dyDescent="0.3">
      <c r="A21" s="1" t="s">
        <v>5</v>
      </c>
      <c r="B21" s="14" t="s">
        <v>23</v>
      </c>
      <c r="C21" s="3" t="s">
        <v>33</v>
      </c>
      <c r="D21" s="9">
        <v>493150.68</v>
      </c>
      <c r="E21" s="13">
        <f t="shared" si="4"/>
        <v>3945.2054400000002</v>
      </c>
      <c r="F21" s="10">
        <v>4687.01</v>
      </c>
      <c r="G21" s="10">
        <v>5774.75</v>
      </c>
      <c r="H21" s="15">
        <f t="shared" si="3"/>
        <v>1087.7399999999998</v>
      </c>
      <c r="I21" s="13">
        <v>1087.74</v>
      </c>
    </row>
    <row r="22" spans="1:9" ht="28.8" x14ac:dyDescent="0.3">
      <c r="A22" s="1" t="s">
        <v>1</v>
      </c>
      <c r="B22" s="1" t="s">
        <v>51</v>
      </c>
      <c r="C22" s="1" t="s">
        <v>36</v>
      </c>
      <c r="D22" s="9">
        <v>808265.05</v>
      </c>
      <c r="E22" s="13">
        <f t="shared" si="4"/>
        <v>6466.1204000000007</v>
      </c>
      <c r="F22" s="15">
        <f>21873+17936.61</f>
        <v>39809.61</v>
      </c>
      <c r="G22" s="10">
        <f>41945.01+25096.62</f>
        <v>67041.63</v>
      </c>
      <c r="H22" s="15">
        <f t="shared" si="3"/>
        <v>27232.020000000004</v>
      </c>
      <c r="I22" s="13">
        <v>6466.12</v>
      </c>
    </row>
    <row r="23" spans="1:9" ht="28.8" x14ac:dyDescent="0.3">
      <c r="A23" s="1" t="s">
        <v>10</v>
      </c>
      <c r="B23" s="2" t="s">
        <v>57</v>
      </c>
      <c r="C23" s="1" t="s">
        <v>37</v>
      </c>
      <c r="D23" s="9">
        <v>6286744</v>
      </c>
      <c r="E23" s="13">
        <f t="shared" si="4"/>
        <v>50293.951999999997</v>
      </c>
      <c r="F23" s="15">
        <v>371204.56</v>
      </c>
      <c r="G23" s="10">
        <v>614466.01</v>
      </c>
      <c r="H23" s="15">
        <f t="shared" si="3"/>
        <v>243261.45</v>
      </c>
      <c r="I23" s="13">
        <v>50293.95</v>
      </c>
    </row>
    <row r="24" spans="1:9" ht="28.8" x14ac:dyDescent="0.3">
      <c r="A24" s="1" t="s">
        <v>9</v>
      </c>
      <c r="B24" s="14" t="s">
        <v>23</v>
      </c>
      <c r="C24" s="3" t="s">
        <v>38</v>
      </c>
      <c r="D24" s="9">
        <v>1827190.53</v>
      </c>
      <c r="E24" s="13">
        <f t="shared" si="4"/>
        <v>14617.524240000001</v>
      </c>
      <c r="F24" s="15">
        <v>90293.03</v>
      </c>
      <c r="G24" s="10">
        <v>149390.16</v>
      </c>
      <c r="H24" s="15">
        <f t="shared" si="3"/>
        <v>59097.130000000005</v>
      </c>
      <c r="I24" s="13">
        <v>14617.52</v>
      </c>
    </row>
    <row r="25" spans="1:9" ht="28.8" x14ac:dyDescent="0.3">
      <c r="A25" s="1" t="s">
        <v>13</v>
      </c>
      <c r="B25" s="3" t="s">
        <v>52</v>
      </c>
      <c r="C25" s="3" t="s">
        <v>40</v>
      </c>
      <c r="D25" s="9">
        <v>1191509</v>
      </c>
      <c r="E25" s="13">
        <f t="shared" si="4"/>
        <v>9532.0720000000001</v>
      </c>
      <c r="F25" s="15">
        <v>565.83000000000004</v>
      </c>
      <c r="G25" s="10">
        <v>875.71</v>
      </c>
      <c r="H25" s="15">
        <f t="shared" si="3"/>
        <v>309.88</v>
      </c>
      <c r="I25" s="13">
        <v>309.88</v>
      </c>
    </row>
    <row r="26" spans="1:9" ht="28.8" x14ac:dyDescent="0.3">
      <c r="A26" s="1" t="s">
        <v>13</v>
      </c>
      <c r="B26" s="2" t="s">
        <v>57</v>
      </c>
      <c r="C26" s="1" t="s">
        <v>39</v>
      </c>
      <c r="D26" s="9">
        <v>1034212.46</v>
      </c>
      <c r="E26" s="13">
        <f t="shared" si="4"/>
        <v>8273.6996799999997</v>
      </c>
      <c r="F26" s="15">
        <v>23934.3</v>
      </c>
      <c r="G26" s="10">
        <v>65242.6</v>
      </c>
      <c r="H26" s="15">
        <f t="shared" si="3"/>
        <v>41308.300000000003</v>
      </c>
      <c r="I26" s="13">
        <v>8273.7000000000007</v>
      </c>
    </row>
    <row r="27" spans="1:9" ht="28.8" x14ac:dyDescent="0.3">
      <c r="A27" s="1" t="s">
        <v>14</v>
      </c>
      <c r="B27" s="1" t="s">
        <v>60</v>
      </c>
      <c r="C27" s="1"/>
      <c r="D27" s="9">
        <v>3602723.25</v>
      </c>
      <c r="E27" s="13">
        <f t="shared" si="4"/>
        <v>28821.786</v>
      </c>
      <c r="F27" s="15">
        <v>6760.95</v>
      </c>
      <c r="G27" s="15">
        <v>16202.74</v>
      </c>
      <c r="H27" s="15">
        <f t="shared" si="3"/>
        <v>9441.7900000000009</v>
      </c>
      <c r="I27" s="13">
        <v>9441.7900000000009</v>
      </c>
    </row>
    <row r="28" spans="1:9" ht="28.8" x14ac:dyDescent="0.3">
      <c r="A28" s="3" t="s">
        <v>15</v>
      </c>
      <c r="B28" s="1" t="s">
        <v>51</v>
      </c>
      <c r="C28" s="3" t="s">
        <v>49</v>
      </c>
      <c r="D28" s="9">
        <v>846049.31</v>
      </c>
      <c r="E28" s="13">
        <f t="shared" si="4"/>
        <v>6768.3944800000008</v>
      </c>
      <c r="F28" s="10">
        <v>54859.16</v>
      </c>
      <c r="G28" s="10">
        <v>67698.080000000002</v>
      </c>
      <c r="H28" s="15">
        <f t="shared" si="3"/>
        <v>12838.919999999998</v>
      </c>
      <c r="I28" s="17">
        <v>6768.39</v>
      </c>
    </row>
    <row r="29" spans="1:9" ht="43.2" x14ac:dyDescent="0.3">
      <c r="A29" s="3" t="s">
        <v>22</v>
      </c>
      <c r="B29" s="3" t="s">
        <v>53</v>
      </c>
      <c r="C29" s="18" t="s">
        <v>41</v>
      </c>
      <c r="D29" s="9">
        <v>978164.51</v>
      </c>
      <c r="E29" s="13">
        <f t="shared" si="4"/>
        <v>7825.3160800000005</v>
      </c>
      <c r="F29" s="10">
        <v>23351.17</v>
      </c>
      <c r="G29" s="10">
        <v>39116.74</v>
      </c>
      <c r="H29" s="15">
        <f t="shared" si="3"/>
        <v>15765.57</v>
      </c>
      <c r="I29" s="17">
        <v>7825.32</v>
      </c>
    </row>
    <row r="30" spans="1:9" ht="26.25" customHeight="1" x14ac:dyDescent="0.3">
      <c r="A30" s="25" t="s">
        <v>68</v>
      </c>
      <c r="B30" s="26"/>
      <c r="C30" s="26"/>
      <c r="D30" s="26"/>
      <c r="E30" s="26"/>
      <c r="F30" s="26"/>
      <c r="G30" s="26"/>
      <c r="H30" s="27"/>
      <c r="I30" s="12">
        <f>SUM(I3:I29)</f>
        <v>460088.77760000015</v>
      </c>
    </row>
  </sheetData>
  <autoFilter ref="A2:A29">
    <sortState ref="A2:B69">
      <sortCondition sortBy="cellColor" ref="A1:A69" dxfId="0"/>
    </sortState>
  </autoFilter>
  <mergeCells count="1">
    <mergeCell ref="A30:H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2025-05-29T07:00:54Z</dcterms:modified>
</cp:coreProperties>
</file>